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300" windowHeight="9150" activeTab="1"/>
  </bookViews>
  <sheets>
    <sheet name="Instrucciones" sheetId="1" r:id="rId1"/>
    <sheet name="DatosRenales" sheetId="2" r:id="rId2"/>
    <sheet name="Referencia" sheetId="3" r:id="rId3"/>
  </sheets>
  <definedNames/>
  <calcPr fullCalcOnLoad="1"/>
</workbook>
</file>

<file path=xl/comments2.xml><?xml version="1.0" encoding="utf-8"?>
<comments xmlns="http://schemas.openxmlformats.org/spreadsheetml/2006/main">
  <authors>
    <author>DM</author>
  </authors>
  <commentList>
    <comment ref="B67" authorId="0">
      <text>
        <r>
          <rPr>
            <sz val="8"/>
            <rFont val="Tahoma"/>
            <family val="0"/>
          </rPr>
          <t xml:space="preserve">Corregida por Sup. Corporal cuando la Estatura del paciente está consignada.
</t>
        </r>
      </text>
    </comment>
  </commentList>
</comments>
</file>

<file path=xl/sharedStrings.xml><?xml version="1.0" encoding="utf-8"?>
<sst xmlns="http://schemas.openxmlformats.org/spreadsheetml/2006/main" count="392" uniqueCount="160">
  <si>
    <t>Sexo</t>
  </si>
  <si>
    <t>Peso</t>
  </si>
  <si>
    <t>F</t>
  </si>
  <si>
    <t>Indicadores</t>
  </si>
  <si>
    <t>Glucemia</t>
  </si>
  <si>
    <t>Hb Glicosilada</t>
  </si>
  <si>
    <t>Colesterol total</t>
  </si>
  <si>
    <t>Hematocrito</t>
  </si>
  <si>
    <t>Calcio</t>
  </si>
  <si>
    <t>Fósforo</t>
  </si>
  <si>
    <t>Parathonormona</t>
  </si>
  <si>
    <t>Creatinina plasmática</t>
  </si>
  <si>
    <t>Resultado</t>
  </si>
  <si>
    <t>Estadios</t>
  </si>
  <si>
    <t>&gt;90</t>
  </si>
  <si>
    <t>89/60</t>
  </si>
  <si>
    <t>59/30</t>
  </si>
  <si>
    <t>29/15</t>
  </si>
  <si>
    <t>&lt;15</t>
  </si>
  <si>
    <t>I</t>
  </si>
  <si>
    <t>II</t>
  </si>
  <si>
    <t>III</t>
  </si>
  <si>
    <t>IV</t>
  </si>
  <si>
    <t>V</t>
  </si>
  <si>
    <t>Grado</t>
  </si>
  <si>
    <t>&lt;120/80</t>
  </si>
  <si>
    <t>120-130/50-85</t>
  </si>
  <si>
    <t>130/139-85-89</t>
  </si>
  <si>
    <t>140-159/90-99</t>
  </si>
  <si>
    <t>160-179/100-109</t>
  </si>
  <si>
    <t>180/110 o &gt;</t>
  </si>
  <si>
    <t>A</t>
  </si>
  <si>
    <t>B</t>
  </si>
  <si>
    <t>C</t>
  </si>
  <si>
    <t>D</t>
  </si>
  <si>
    <t>E</t>
  </si>
  <si>
    <t>Nivel</t>
  </si>
  <si>
    <t>&lt;30</t>
  </si>
  <si>
    <t>30/300</t>
  </si>
  <si>
    <t>&gt;300</t>
  </si>
  <si>
    <t>1</t>
  </si>
  <si>
    <t>2</t>
  </si>
  <si>
    <t>3</t>
  </si>
  <si>
    <t>Albuminuria mg/24 hs</t>
  </si>
  <si>
    <t>Microalbuminuria</t>
  </si>
  <si>
    <t>Proteinuria Clínica</t>
  </si>
  <si>
    <t>Inicial</t>
  </si>
  <si>
    <t>Fecha de Nacimiento</t>
  </si>
  <si>
    <t>mg/dl</t>
  </si>
  <si>
    <t>%</t>
  </si>
  <si>
    <t>HDL Colesterol</t>
  </si>
  <si>
    <t>LDL Colesterol</t>
  </si>
  <si>
    <t>pg/ml</t>
  </si>
  <si>
    <t>Albuminuria</t>
  </si>
  <si>
    <t/>
  </si>
  <si>
    <t>Prematuro</t>
  </si>
  <si>
    <t>A término</t>
  </si>
  <si>
    <t>Lactante</t>
  </si>
  <si>
    <t>RESULTADO</t>
  </si>
  <si>
    <t>Tensión Arterial Sist.</t>
  </si>
  <si>
    <t>Tensión Arterial Diast.</t>
  </si>
  <si>
    <t>mm/Hg</t>
  </si>
  <si>
    <r>
      <t>Fecha Eval. Inicial</t>
    </r>
    <r>
      <rPr>
        <b/>
        <sz val="10"/>
        <rFont val="Wingdings 3"/>
        <family val="1"/>
      </rPr>
      <t>g</t>
    </r>
  </si>
  <si>
    <r>
      <t>Tiempo en Meses</t>
    </r>
    <r>
      <rPr>
        <b/>
        <sz val="10"/>
        <rFont val="Wingdings 3"/>
        <family val="1"/>
      </rPr>
      <t>g</t>
    </r>
  </si>
  <si>
    <t>años</t>
  </si>
  <si>
    <t>Nivel Madurez</t>
  </si>
  <si>
    <t>Edad a Fecha Evaluación</t>
  </si>
  <si>
    <t>Kg</t>
  </si>
  <si>
    <t>cm</t>
  </si>
  <si>
    <t>mg/24hs</t>
  </si>
  <si>
    <t>Meses</t>
  </si>
  <si>
    <t>ID Paciente</t>
  </si>
  <si>
    <t>Estatura en centímetros</t>
  </si>
  <si>
    <t>M</t>
  </si>
  <si>
    <r>
      <t>Fechas</t>
    </r>
    <r>
      <rPr>
        <b/>
        <sz val="10"/>
        <rFont val="Wingdings 3"/>
        <family val="1"/>
      </rPr>
      <t>g</t>
    </r>
  </si>
  <si>
    <t>¿ESTÁN TODOS LOS DATOS?</t>
  </si>
  <si>
    <t>COCKROFT-GAULT ADULTOS</t>
  </si>
  <si>
    <t xml:space="preserve">  A Término (&gt;0 y &lt; 1 año)</t>
  </si>
  <si>
    <r>
      <t>Schwartz</t>
    </r>
    <r>
      <rPr>
        <sz val="10"/>
        <rFont val="Arial"/>
        <family val="0"/>
      </rPr>
      <t xml:space="preserve"> Factor K prematuros</t>
    </r>
  </si>
  <si>
    <t xml:space="preserve">  Lactantes (&gt;0 y &lt;=1 año)</t>
  </si>
  <si>
    <t xml:space="preserve">  Niños (&gt;1 y &lt;=13)</t>
  </si>
  <si>
    <t xml:space="preserve">  Adolesc.Masc &gt;13 y &lt;=18 </t>
  </si>
  <si>
    <t xml:space="preserve">  Adolesc.Fem. &gt;13 y &lt;=18 </t>
  </si>
  <si>
    <t xml:space="preserve">  Factor K a utilizar</t>
  </si>
  <si>
    <t>ECUACIÓN DE SCHWARTZ</t>
  </si>
  <si>
    <r>
      <t xml:space="preserve">Si es de 1 año o menor Marque </t>
    </r>
    <r>
      <rPr>
        <b/>
        <sz val="9"/>
        <rFont val="Arial"/>
        <family val="2"/>
      </rPr>
      <t>UNA</t>
    </r>
    <r>
      <rPr>
        <sz val="9"/>
        <rFont val="Arial"/>
        <family val="2"/>
      </rPr>
      <t xml:space="preserve"> opción </t>
    </r>
  </si>
  <si>
    <t xml:space="preserve">  Validación  1=OK  0=Mal</t>
  </si>
  <si>
    <t>¿El paciente es de raza negra?</t>
  </si>
  <si>
    <t>MDRD Abreviada</t>
  </si>
  <si>
    <t>NO</t>
  </si>
  <si>
    <t>Indice aterogénico</t>
  </si>
  <si>
    <t>Creatinina en orina</t>
  </si>
  <si>
    <t>Relación Albumina/Creatinina</t>
  </si>
  <si>
    <t>Diámetro de cintura</t>
  </si>
  <si>
    <t>Peso bajo</t>
  </si>
  <si>
    <t>Peso Normal</t>
  </si>
  <si>
    <t>Sobrepeso</t>
  </si>
  <si>
    <t>Obesidad Clase I</t>
  </si>
  <si>
    <t>Obesidad Clase II</t>
  </si>
  <si>
    <t>Obesidad (Adultos solamente)</t>
  </si>
  <si>
    <t>Indice de Masa Corporal (BMI)</t>
  </si>
  <si>
    <t>Tensión  Arterial en mm Hg</t>
  </si>
  <si>
    <r>
      <t>Índice de masa corporal (kg/m</t>
    </r>
    <r>
      <rPr>
        <vertAlign val="superscript"/>
        <sz val="10"/>
        <rFont val="Arial"/>
        <family val="2"/>
      </rPr>
      <t>2</t>
    </r>
    <r>
      <rPr>
        <sz val="10"/>
        <rFont val="Arial"/>
        <family val="0"/>
      </rPr>
      <t>)</t>
    </r>
  </si>
  <si>
    <t>*</t>
  </si>
  <si>
    <t>Celda para dato unitario</t>
  </si>
  <si>
    <t>Celda c/dato de fórmula</t>
  </si>
  <si>
    <r>
      <t xml:space="preserve">Protección y clases de celdas:
</t>
    </r>
    <r>
      <rPr>
        <sz val="10"/>
        <rFont val="Arial"/>
        <family val="2"/>
      </rPr>
      <t>Las celdas de la planilla están protegidas en su gran mayoría. Sólo podrá ingresar datos en las celdas que presentan fondo amarillo y fondo beige.</t>
    </r>
  </si>
  <si>
    <r>
      <t xml:space="preserve">Las </t>
    </r>
    <r>
      <rPr>
        <b/>
        <i/>
        <sz val="10"/>
        <rFont val="Arial"/>
        <family val="2"/>
      </rPr>
      <t>celdas de fondo blanco</t>
    </r>
    <r>
      <rPr>
        <sz val="10"/>
        <rFont val="Arial"/>
        <family val="0"/>
      </rPr>
      <t xml:space="preserve"> son - o bien celdas vacías, o bien celdas con fórmulas y están bloqueadas. No podrá ingresar datos en ellas.</t>
    </r>
  </si>
  <si>
    <r>
      <t xml:space="preserve">Los datos ingresados en </t>
    </r>
    <r>
      <rPr>
        <b/>
        <i/>
        <sz val="10"/>
        <rFont val="Arial"/>
        <family val="2"/>
      </rPr>
      <t>celdas de fondo beige</t>
    </r>
    <r>
      <rPr>
        <sz val="10"/>
        <rFont val="Arial"/>
        <family val="0"/>
      </rPr>
      <t xml:space="preserve"> intervienen en las fórmulas y ecuaciones que contiene la planilla. Preste especial atención cuando ingresa datos en estas celdas ya que de ellas dependen los resultados mostrados.</t>
    </r>
  </si>
  <si>
    <r>
      <t xml:space="preserve">Los datos ingresados en </t>
    </r>
    <r>
      <rPr>
        <b/>
        <i/>
        <sz val="10"/>
        <rFont val="Arial"/>
        <family val="2"/>
      </rPr>
      <t>celdas de fondo amarillo</t>
    </r>
    <r>
      <rPr>
        <sz val="10"/>
        <rFont val="Arial"/>
        <family val="0"/>
      </rPr>
      <t xml:space="preserve"> son para referencia y estadística. No intervienen en las fórmulas y ecuaciones que contiene la planilla</t>
    </r>
  </si>
  <si>
    <r>
      <t>Fechas:</t>
    </r>
    <r>
      <rPr>
        <sz val="10"/>
        <rFont val="Arial"/>
        <family val="0"/>
      </rPr>
      <t xml:space="preserve"> 
Asegúrese de ingresar siempre las fechas en formato (DD/MM/AAAA) respetando las fechas reales. La planilla no valida fechas y puede llegar a aceptar fechas no válidas (P.ej. 30/02/1957).</t>
    </r>
  </si>
  <si>
    <r>
      <t xml:space="preserve">Confidencialidad
</t>
    </r>
    <r>
      <rPr>
        <sz val="10"/>
        <rFont val="Arial"/>
        <family val="2"/>
      </rPr>
      <t xml:space="preserve">No ingrese datos personales del paciente en la planilla ni en el nombre del archivo. La función de la aplicación es exclusivamente la de recolectar, guardar y procesar datos estadísticos. Utilice la celda </t>
    </r>
    <r>
      <rPr>
        <b/>
        <sz val="10"/>
        <rFont val="Arial"/>
        <family val="2"/>
      </rPr>
      <t>B3</t>
    </r>
    <r>
      <rPr>
        <sz val="10"/>
        <rFont val="Arial"/>
        <family val="2"/>
      </rPr>
      <t xml:space="preserve"> (ID Paciente) para identificar al paciente con un número o un código de su elección. Relacione luego dicho código con los registros de los cuales Usted dispone y mantiene en forma privada y confidencial.</t>
    </r>
  </si>
  <si>
    <r>
      <t xml:space="preserve">Falta de resultados o resultados inesperados
</t>
    </r>
    <r>
      <rPr>
        <sz val="10"/>
        <rFont val="Arial"/>
        <family val="2"/>
      </rPr>
      <t>Si un cuadro de resultados no presenta valores lo más probable es que falte algún dato interviniente en la ecuación. Revise las celdas de fondo beige asegurándose de que están todos los datos necesarios para resolver la fórmula.
Otro motivo para la falta de resultados puede llegar a ser un dato fuera de rango (P.Ej. una edad en números negativos o mayor de 100). Si el resultado se desvía sustancialmente de lo esperado, revise las cantidades ingresadas en las celdas que intervienen en la ecuación.</t>
    </r>
  </si>
  <si>
    <t>Tenga presente que ciertos resultados se calculan para adulltos solamente</t>
  </si>
  <si>
    <r>
      <t xml:space="preserve">Decimales y Separador de miles
</t>
    </r>
    <r>
      <rPr>
        <sz val="10"/>
        <rFont val="Arial"/>
        <family val="2"/>
      </rPr>
      <t>Asegúrese de ingresar decimales con el separador (punto o coma decimal) para el cual está seteada su computadora. La mejor forma de asegurarse de esto es utilizar el teclado numérico (el que está a la derecha del teclado) para ingresar cantidades numéricas. Evite en lo posible el empleo del teclado alfanumérico standard para ingresar números.
No ingrese separadores de miles si el número es superior a 999.</t>
    </r>
  </si>
  <si>
    <t>Obesidad Clase III</t>
  </si>
  <si>
    <t xml:space="preserve">  Sexo del Paciente</t>
  </si>
  <si>
    <t xml:space="preserve">  Edad del Paciente en años</t>
  </si>
  <si>
    <t xml:space="preserve">  Creatininemia:Creatinina plasmática</t>
  </si>
  <si>
    <t xml:space="preserve">  Peso en kilogramos</t>
  </si>
  <si>
    <t>kg</t>
  </si>
  <si>
    <t xml:space="preserve">  Estatura en metros</t>
  </si>
  <si>
    <t>metros</t>
  </si>
  <si>
    <t xml:space="preserve">  El paciente ¿es de raza negra?</t>
  </si>
  <si>
    <t>¿Presenta quemaduras sobre una gran superficie corporal?</t>
  </si>
  <si>
    <t xml:space="preserve">¿Tiene el paciente una baja masa muscular? </t>
  </si>
  <si>
    <t>¿Tiene el paciente una falla renal crónica avanzada?</t>
  </si>
  <si>
    <t>¿Tiene el paciente una falla renal inestable?</t>
  </si>
  <si>
    <t>RESULTADOS</t>
  </si>
  <si>
    <t>Todos los datos consignados</t>
  </si>
  <si>
    <t>Edad OK</t>
  </si>
  <si>
    <t>¿Es este paciente un caso problemático?</t>
  </si>
  <si>
    <t>Superficie corporal</t>
  </si>
  <si>
    <r>
      <t>m</t>
    </r>
    <r>
      <rPr>
        <vertAlign val="superscript"/>
        <sz val="10"/>
        <rFont val="Geneva"/>
        <family val="0"/>
      </rPr>
      <t>2</t>
    </r>
  </si>
  <si>
    <t>Masa corporal ideal</t>
  </si>
  <si>
    <t>Masa corporal corregida a utilizar</t>
  </si>
  <si>
    <t>CLERANCE DE CREATININA ESTIMADO</t>
  </si>
  <si>
    <t>Ajustado por Superficie corporal</t>
  </si>
  <si>
    <t>Método de Siersbach-Nielsen (1971) y Mawer (1972)</t>
  </si>
  <si>
    <t>ml/min</t>
  </si>
  <si>
    <r>
      <t>ml/min/1,73m</t>
    </r>
    <r>
      <rPr>
        <vertAlign val="superscript"/>
        <sz val="10"/>
        <rFont val="Geneva"/>
        <family val="0"/>
      </rPr>
      <t>2</t>
    </r>
  </si>
  <si>
    <t>Método de Cockcroft-Gault (1976) con masa corporal corregida</t>
  </si>
  <si>
    <t>Método de Cockcroft-Gault (1976) c/ajustes de Robert (1993)</t>
  </si>
  <si>
    <t>Método de Jelliffe (1973)</t>
  </si>
  <si>
    <t>Método de Edwards-Whyte (1959)</t>
  </si>
  <si>
    <t>MDRD Abreviada según Levey (2000)</t>
  </si>
  <si>
    <t>Cálculo de Clearance de Creatinina - Ingrese los valores en las celdas blancas</t>
  </si>
  <si>
    <t>Si descubre errores, por favor póngase en contacto con la persona que le ha provisto la aplicación</t>
  </si>
  <si>
    <r>
      <t>IMPORTANTE</t>
    </r>
    <r>
      <rPr>
        <b/>
        <sz val="10"/>
        <rFont val="Arial"/>
        <family val="2"/>
      </rPr>
      <t xml:space="preserve">
Tenga en cuenta que está utilizando una versión Beta. Si bien la misma ha sido revisada y verificada con la debida atención y diligencia, puede contener errores de lógica y/o programación que aparecerán con el uso. </t>
    </r>
    <r>
      <rPr>
        <b/>
        <sz val="10"/>
        <color indexed="10"/>
        <rFont val="Arial"/>
        <family val="2"/>
      </rPr>
      <t>En caso de duda SIEMPRE revise manualmente los resultados de las ecuaciones</t>
    </r>
    <r>
      <rPr>
        <b/>
        <sz val="10"/>
        <rFont val="Arial"/>
        <family val="2"/>
      </rPr>
      <t xml:space="preserve">.
</t>
    </r>
    <r>
      <rPr>
        <b/>
        <sz val="10"/>
        <color indexed="12"/>
        <rFont val="Arial"/>
        <family val="2"/>
      </rPr>
      <t>Si desea comparar los resultados aplicando otras ecuaciones, utilice la planilla que se encuentra en la pestaña de "Referencia". En la misma podrá ingresar datos y comparar resultados de diferentes fórmulas.</t>
    </r>
    <r>
      <rPr>
        <b/>
        <sz val="10"/>
        <rFont val="Arial"/>
        <family val="2"/>
      </rPr>
      <t xml:space="preserve">
</t>
    </r>
  </si>
  <si>
    <t>Relación Album./Creat. indicada por Laboratorio</t>
  </si>
  <si>
    <t>Rangos</t>
  </si>
  <si>
    <t>Ecuación 
MDRD 
Abreviada 
(sólo mayores de 18 años)</t>
  </si>
  <si>
    <t>Ecuación de Cockroft-Gault  (o Schwartz para pacientes hasta 18 años inclusive)</t>
  </si>
  <si>
    <t>Ver resultados a partir de renglón 58 en adelante</t>
  </si>
  <si>
    <t>SI</t>
  </si>
  <si>
    <t>SUPERFICIE CORPORAL</t>
  </si>
  <si>
    <t>¿Corregir por Sup. corporal?</t>
  </si>
  <si>
    <r>
      <t>(En V.4 era Masa Corporal)</t>
    </r>
    <r>
      <rPr>
        <b/>
        <sz val="9"/>
        <color indexed="10"/>
        <rFont val="Arial"/>
        <family val="2"/>
      </rPr>
      <t xml:space="preserve"> Cociente Sup. corporal</t>
    </r>
  </si>
  <si>
    <r>
      <t xml:space="preserve">Corrección por Sup. Corporal </t>
    </r>
    <r>
      <rPr>
        <b/>
        <sz val="9"/>
        <color indexed="13"/>
        <rFont val="Arial"/>
        <family val="2"/>
      </rPr>
      <t>cuando la Estatura está indicada.</t>
    </r>
  </si>
  <si>
    <t>INSTRUCCIONES PARA LA UTILIZACION DE LA PLANILLA DE DATOS RENALES - VERSIÓN BETA 0.5</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</si>
</sst>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00"/>
    <numFmt numFmtId="175" formatCode="0.0000000"/>
    <numFmt numFmtId="176" formatCode="0.000000"/>
    <numFmt numFmtId="177" formatCode="0.00000"/>
    <numFmt numFmtId="178" formatCode="&quot;Yes&quot;;&quot;Yes&quot;;&quot;No&quot;"/>
    <numFmt numFmtId="179" formatCode="&quot;True&quot;;&quot;True&quot;;&quot;False&quot;"/>
    <numFmt numFmtId="180" formatCode="&quot;On&quot;;&quot;On&quot;;&quot;Off&quot;"/>
    <numFmt numFmtId="181" formatCode="0.00000000"/>
  </numFmts>
  <fonts count="58">
    <font>
      <sz val="10"/>
      <name val="Arial"/>
      <family val="0"/>
    </font>
    <font>
      <b/>
      <sz val="10"/>
      <name val="Arial"/>
      <family val="2"/>
    </font>
    <font>
      <sz val="8"/>
      <name val="Arial"/>
      <family val="2"/>
    </font>
    <font>
      <b/>
      <sz val="11"/>
      <name val="Arial"/>
      <family val="2"/>
    </font>
    <font>
      <b/>
      <sz val="10"/>
      <color indexed="9"/>
      <name val="Arial"/>
      <family val="2"/>
    </font>
    <font>
      <b/>
      <sz val="10"/>
      <name val="Wingdings 3"/>
      <family val="1"/>
    </font>
    <font>
      <sz val="9"/>
      <name val="Arial"/>
      <family val="2"/>
    </font>
    <font>
      <b/>
      <sz val="14"/>
      <name val="Arial"/>
      <family val="2"/>
    </font>
    <font>
      <b/>
      <sz val="9"/>
      <name val="Arial"/>
      <family val="2"/>
    </font>
    <font>
      <vertAlign val="superscript"/>
      <sz val="10"/>
      <name val="Arial"/>
      <family val="2"/>
    </font>
    <font>
      <sz val="10"/>
      <color indexed="9"/>
      <name val="Arial Black"/>
      <family val="2"/>
    </font>
    <font>
      <b/>
      <i/>
      <sz val="10"/>
      <name val="Arial"/>
      <family val="2"/>
    </font>
    <font>
      <b/>
      <sz val="10"/>
      <color indexed="10"/>
      <name val="Arial"/>
      <family val="2"/>
    </font>
    <font>
      <b/>
      <sz val="10"/>
      <color indexed="9"/>
      <name val="Geneva"/>
      <family val="0"/>
    </font>
    <font>
      <b/>
      <sz val="10"/>
      <name val="Geneva"/>
      <family val="0"/>
    </font>
    <font>
      <sz val="10"/>
      <name val="Geneva"/>
      <family val="0"/>
    </font>
    <font>
      <b/>
      <sz val="10"/>
      <color indexed="10"/>
      <name val="Geneva"/>
      <family val="0"/>
    </font>
    <font>
      <vertAlign val="superscript"/>
      <sz val="10"/>
      <name val="Geneva"/>
      <family val="0"/>
    </font>
    <font>
      <b/>
      <sz val="10"/>
      <color indexed="12"/>
      <name val="Arial"/>
      <family val="2"/>
    </font>
    <font>
      <b/>
      <sz val="9"/>
      <color indexed="10"/>
      <name val="Arial"/>
      <family val="2"/>
    </font>
    <font>
      <b/>
      <sz val="9"/>
      <color indexed="9"/>
      <name val="Arial"/>
      <family val="2"/>
    </font>
    <font>
      <sz val="8"/>
      <name val="Tahoma"/>
      <family val="0"/>
    </font>
    <font>
      <b/>
      <sz val="9"/>
      <color indexed="1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16"/>
        <bgColor indexed="64"/>
      </patternFill>
    </fill>
    <fill>
      <patternFill patternType="solid">
        <fgColor indexed="9"/>
        <bgColor indexed="64"/>
      </patternFill>
    </fill>
    <fill>
      <patternFill patternType="solid">
        <fgColor indexed="1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2"/>
      </left>
      <right style="medium">
        <color indexed="12"/>
      </right>
      <top style="medium">
        <color indexed="12"/>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style="medium">
        <color indexed="12"/>
      </left>
      <right>
        <color indexed="63"/>
      </right>
      <top>
        <color indexed="63"/>
      </top>
      <bottom style="medium">
        <color indexed="12"/>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indexed="12"/>
      </left>
      <right style="medium">
        <color indexed="12"/>
      </right>
      <top>
        <color indexed="63"/>
      </top>
      <bottom style="medium">
        <color indexed="12"/>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12"/>
      </right>
      <top style="medium"/>
      <bottom>
        <color indexed="63"/>
      </bottom>
    </border>
    <border>
      <left>
        <color indexed="63"/>
      </left>
      <right style="medium">
        <color indexed="12"/>
      </right>
      <top style="medium"/>
      <bottom style="medium"/>
    </border>
    <border>
      <left style="medium"/>
      <right>
        <color indexed="63"/>
      </right>
      <top>
        <color indexed="63"/>
      </top>
      <bottom style="medium"/>
    </border>
    <border>
      <left>
        <color indexed="63"/>
      </left>
      <right style="medium">
        <color indexed="12"/>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2">
    <xf numFmtId="0" fontId="0" fillId="0" borderId="0" xfId="0" applyAlignment="1">
      <alignment/>
    </xf>
    <xf numFmtId="0" fontId="0" fillId="0" borderId="0" xfId="0" applyAlignment="1" applyProtection="1">
      <alignment/>
      <protection hidden="1"/>
    </xf>
    <xf numFmtId="0" fontId="0" fillId="0" borderId="0" xfId="0" applyAlignment="1" applyProtection="1">
      <alignment horizontal="center" vertical="center"/>
      <protection hidden="1"/>
    </xf>
    <xf numFmtId="0" fontId="1" fillId="33" borderId="10" xfId="0" applyFont="1" applyFill="1" applyBorder="1" applyAlignment="1" applyProtection="1">
      <alignment/>
      <protection hidden="1" locked="0"/>
    </xf>
    <xf numFmtId="0" fontId="0" fillId="0" borderId="0" xfId="0" applyFont="1" applyAlignment="1" applyProtection="1">
      <alignment/>
      <protection hidden="1"/>
    </xf>
    <xf numFmtId="14" fontId="1" fillId="34" borderId="10" xfId="0" applyNumberFormat="1" applyFont="1" applyFill="1" applyBorder="1" applyAlignment="1" applyProtection="1">
      <alignment horizontal="center"/>
      <protection hidden="1" locked="0"/>
    </xf>
    <xf numFmtId="0" fontId="1" fillId="0" borderId="0" xfId="0" applyFont="1" applyFill="1" applyBorder="1" applyAlignment="1" applyProtection="1">
      <alignment horizontal="left" vertical="top"/>
      <protection hidden="1"/>
    </xf>
    <xf numFmtId="0" fontId="0" fillId="0" borderId="0" xfId="0" applyBorder="1" applyAlignment="1" applyProtection="1">
      <alignment horizontal="left" vertical="top"/>
      <protection hidden="1"/>
    </xf>
    <xf numFmtId="0" fontId="1" fillId="0" borderId="11"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3" fillId="0" borderId="13"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0" fillId="0" borderId="15" xfId="0" applyBorder="1" applyAlignment="1" applyProtection="1">
      <alignment horizontal="center" vertical="center"/>
      <protection hidden="1"/>
    </xf>
    <xf numFmtId="2" fontId="3" fillId="0" borderId="16" xfId="0" applyNumberFormat="1" applyFont="1" applyFill="1" applyBorder="1" applyAlignment="1" applyProtection="1">
      <alignment horizontal="center"/>
      <protection hidden="1"/>
    </xf>
    <xf numFmtId="14" fontId="1" fillId="34" borderId="17" xfId="0" applyNumberFormat="1" applyFont="1" applyFill="1" applyBorder="1" applyAlignment="1" applyProtection="1">
      <alignment horizontal="center"/>
      <protection hidden="1" locked="0"/>
    </xf>
    <xf numFmtId="0" fontId="1" fillId="0" borderId="18" xfId="0" applyFont="1" applyBorder="1" applyAlignment="1" applyProtection="1">
      <alignment horizontal="right"/>
      <protection hidden="1"/>
    </xf>
    <xf numFmtId="0" fontId="1" fillId="33" borderId="10" xfId="0" applyFont="1" applyFill="1" applyBorder="1" applyAlignment="1" applyProtection="1">
      <alignment/>
      <protection hidden="1" locked="0"/>
    </xf>
    <xf numFmtId="0" fontId="0" fillId="0" borderId="0" xfId="0" applyAlignment="1" applyProtection="1" quotePrefix="1">
      <alignment/>
      <protection hidden="1"/>
    </xf>
    <xf numFmtId="173" fontId="1" fillId="0" borderId="10" xfId="0" applyNumberFormat="1" applyFont="1" applyFill="1" applyBorder="1" applyAlignment="1" applyProtection="1">
      <alignment/>
      <protection hidden="1"/>
    </xf>
    <xf numFmtId="0" fontId="1" fillId="0" borderId="10" xfId="0" applyFont="1" applyFill="1" applyBorder="1" applyAlignment="1" applyProtection="1">
      <alignment horizontal="center"/>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172" fontId="0" fillId="0" borderId="0" xfId="0" applyNumberFormat="1" applyFont="1" applyAlignment="1" applyProtection="1">
      <alignment/>
      <protection hidden="1"/>
    </xf>
    <xf numFmtId="0" fontId="0" fillId="0" borderId="0" xfId="0" applyFill="1" applyBorder="1" applyAlignment="1" applyProtection="1">
      <alignment/>
      <protection hidden="1"/>
    </xf>
    <xf numFmtId="172" fontId="0" fillId="35" borderId="0" xfId="0" applyNumberFormat="1" applyFill="1" applyBorder="1" applyAlignment="1" applyProtection="1">
      <alignment/>
      <protection hidden="1"/>
    </xf>
    <xf numFmtId="0" fontId="1" fillId="0" borderId="0" xfId="0" applyFont="1" applyFill="1" applyBorder="1" applyAlignment="1" applyProtection="1">
      <alignment/>
      <protection hidden="1"/>
    </xf>
    <xf numFmtId="0" fontId="0" fillId="35" borderId="0" xfId="0" applyFill="1" applyBorder="1" applyAlignment="1" applyProtection="1">
      <alignment/>
      <protection hidden="1"/>
    </xf>
    <xf numFmtId="0" fontId="0" fillId="0" borderId="0" xfId="0" applyAlignment="1" applyProtection="1">
      <alignment horizontal="right"/>
      <protection hidden="1"/>
    </xf>
    <xf numFmtId="0" fontId="1" fillId="0" borderId="18" xfId="0" applyFont="1" applyBorder="1" applyAlignment="1" applyProtection="1">
      <alignment horizontal="center"/>
      <protection hidden="1"/>
    </xf>
    <xf numFmtId="0" fontId="0" fillId="0" borderId="23" xfId="0" applyFont="1" applyFill="1" applyBorder="1" applyAlignment="1" applyProtection="1">
      <alignment horizontal="right"/>
      <protection hidden="1"/>
    </xf>
    <xf numFmtId="2" fontId="1" fillId="0" borderId="18" xfId="0" applyNumberFormat="1" applyFont="1" applyBorder="1" applyAlignment="1" applyProtection="1">
      <alignment horizontal="center"/>
      <protection hidden="1"/>
    </xf>
    <xf numFmtId="0" fontId="6" fillId="0" borderId="24" xfId="0" applyFont="1" applyBorder="1" applyAlignment="1" applyProtection="1" quotePrefix="1">
      <alignment horizontal="center"/>
      <protection hidden="1"/>
    </xf>
    <xf numFmtId="0" fontId="0" fillId="0" borderId="24" xfId="0" applyBorder="1" applyAlignment="1" applyProtection="1">
      <alignment horizontal="center"/>
      <protection hidden="1"/>
    </xf>
    <xf numFmtId="0" fontId="6" fillId="0" borderId="25" xfId="0" applyFont="1" applyBorder="1" applyAlignment="1" applyProtection="1" quotePrefix="1">
      <alignment horizontal="center"/>
      <protection hidden="1"/>
    </xf>
    <xf numFmtId="0" fontId="0" fillId="0" borderId="25"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24" xfId="0" applyBorder="1" applyAlignment="1" applyProtection="1" quotePrefix="1">
      <alignment horizontal="center"/>
      <protection hidden="1"/>
    </xf>
    <xf numFmtId="0" fontId="0" fillId="0" borderId="25" xfId="0" applyBorder="1" applyAlignment="1" applyProtection="1" quotePrefix="1">
      <alignment horizontal="center"/>
      <protection hidden="1"/>
    </xf>
    <xf numFmtId="0" fontId="1" fillId="34" borderId="10" xfId="0" applyFont="1" applyFill="1" applyBorder="1" applyAlignment="1" applyProtection="1">
      <alignment horizontal="center"/>
      <protection hidden="1" locked="0"/>
    </xf>
    <xf numFmtId="0" fontId="1" fillId="34" borderId="10" xfId="0" applyFont="1" applyFill="1" applyBorder="1" applyAlignment="1" applyProtection="1">
      <alignment/>
      <protection hidden="1" locked="0"/>
    </xf>
    <xf numFmtId="14" fontId="1" fillId="34" borderId="18" xfId="0" applyNumberFormat="1" applyFont="1" applyFill="1" applyBorder="1" applyAlignment="1" applyProtection="1">
      <alignment horizontal="center"/>
      <protection hidden="1" locked="0"/>
    </xf>
    <xf numFmtId="0" fontId="6" fillId="0" borderId="0" xfId="0" applyFont="1" applyBorder="1" applyAlignment="1" applyProtection="1" quotePrefix="1">
      <alignment horizontal="center"/>
      <protection hidden="1"/>
    </xf>
    <xf numFmtId="0" fontId="0" fillId="0" borderId="0" xfId="0" applyBorder="1" applyAlignment="1" applyProtection="1">
      <alignment horizontal="center"/>
      <protection hidden="1"/>
    </xf>
    <xf numFmtId="2" fontId="4" fillId="0" borderId="0" xfId="0" applyNumberFormat="1" applyFont="1" applyBorder="1" applyAlignment="1" applyProtection="1">
      <alignment horizontal="center"/>
      <protection hidden="1"/>
    </xf>
    <xf numFmtId="1" fontId="4" fillId="0" borderId="18" xfId="0" applyNumberFormat="1" applyFont="1" applyBorder="1" applyAlignment="1" applyProtection="1">
      <alignment horizontal="center"/>
      <protection hidden="1"/>
    </xf>
    <xf numFmtId="1" fontId="1" fillId="34" borderId="10" xfId="0" applyNumberFormat="1" applyFont="1" applyFill="1" applyBorder="1" applyAlignment="1" applyProtection="1">
      <alignment/>
      <protection hidden="1" locked="0"/>
    </xf>
    <xf numFmtId="0" fontId="1" fillId="0" borderId="0" xfId="0" applyFont="1" applyAlignment="1" applyProtection="1">
      <alignment/>
      <protection hidden="1"/>
    </xf>
    <xf numFmtId="0" fontId="0" fillId="0" borderId="26" xfId="0" applyBorder="1" applyAlignment="1" applyProtection="1">
      <alignment/>
      <protection hidden="1"/>
    </xf>
    <xf numFmtId="0" fontId="4" fillId="0" borderId="18" xfId="0" applyFont="1" applyBorder="1" applyAlignment="1" applyProtection="1">
      <alignment/>
      <protection hidden="1"/>
    </xf>
    <xf numFmtId="0" fontId="0" fillId="0" borderId="0" xfId="0" applyFont="1" applyFill="1" applyAlignment="1" applyProtection="1">
      <alignment horizontal="right"/>
      <protection hidden="1"/>
    </xf>
    <xf numFmtId="0" fontId="0" fillId="0" borderId="0" xfId="0" applyFont="1" applyFill="1" applyAlignment="1" applyProtection="1">
      <alignment horizontal="left"/>
      <protection hidden="1"/>
    </xf>
    <xf numFmtId="0" fontId="2" fillId="0" borderId="24" xfId="0" applyFont="1" applyBorder="1" applyAlignment="1" applyProtection="1">
      <alignment horizontal="center"/>
      <protection hidden="1"/>
    </xf>
    <xf numFmtId="0" fontId="2" fillId="0" borderId="25" xfId="0" applyFont="1" applyBorder="1" applyAlignment="1" applyProtection="1">
      <alignment horizontal="center"/>
      <protection hidden="1"/>
    </xf>
    <xf numFmtId="2" fontId="4" fillId="0" borderId="18" xfId="0" applyNumberFormat="1" applyFont="1" applyBorder="1" applyAlignment="1" applyProtection="1">
      <alignment/>
      <protection hidden="1"/>
    </xf>
    <xf numFmtId="0" fontId="1" fillId="0" borderId="0" xfId="0" applyFont="1" applyAlignment="1" applyProtection="1">
      <alignment vertical="top" wrapText="1"/>
      <protection hidden="1"/>
    </xf>
    <xf numFmtId="0" fontId="0" fillId="33" borderId="18" xfId="0" applyFill="1" applyBorder="1" applyAlignment="1" applyProtection="1">
      <alignment/>
      <protection hidden="1"/>
    </xf>
    <xf numFmtId="0" fontId="0" fillId="34" borderId="18" xfId="0" applyFill="1" applyBorder="1" applyAlignment="1" applyProtection="1">
      <alignment/>
      <protection hidden="1"/>
    </xf>
    <xf numFmtId="0" fontId="0" fillId="0" borderId="0" xfId="0" applyAlignment="1" applyProtection="1">
      <alignment horizontal="center" vertical="top" wrapText="1"/>
      <protection hidden="1"/>
    </xf>
    <xf numFmtId="0" fontId="0" fillId="0" borderId="0" xfId="0" applyAlignment="1" applyProtection="1">
      <alignment horizontal="left" vertical="top" wrapText="1" indent="1"/>
      <protection hidden="1"/>
    </xf>
    <xf numFmtId="0" fontId="10" fillId="36" borderId="0" xfId="0" applyFont="1" applyFill="1" applyAlignment="1" applyProtection="1">
      <alignment horizontal="center" wrapText="1"/>
      <protection hidden="1"/>
    </xf>
    <xf numFmtId="0" fontId="12" fillId="0" borderId="0" xfId="0" applyFont="1" applyAlignment="1" applyProtection="1">
      <alignment vertical="top" wrapText="1"/>
      <protection hidden="1"/>
    </xf>
    <xf numFmtId="0" fontId="0" fillId="36" borderId="0" xfId="0" applyFill="1" applyAlignment="1" applyProtection="1">
      <alignment/>
      <protection hidden="1"/>
    </xf>
    <xf numFmtId="0" fontId="0" fillId="33" borderId="0" xfId="0" applyFill="1" applyAlignment="1" applyProtection="1">
      <alignment/>
      <protection hidden="1"/>
    </xf>
    <xf numFmtId="0" fontId="14" fillId="33" borderId="0" xfId="0" applyFont="1" applyFill="1" applyAlignment="1" applyProtection="1">
      <alignment/>
      <protection hidden="1"/>
    </xf>
    <xf numFmtId="0" fontId="14" fillId="33" borderId="0" xfId="0" applyFont="1" applyFill="1" applyAlignment="1" applyProtection="1">
      <alignment horizontal="center"/>
      <protection hidden="1"/>
    </xf>
    <xf numFmtId="0" fontId="15" fillId="33" borderId="0" xfId="0" applyFont="1" applyFill="1" applyAlignment="1" applyProtection="1">
      <alignment/>
      <protection hidden="1"/>
    </xf>
    <xf numFmtId="0" fontId="0" fillId="33" borderId="27" xfId="0" applyFill="1" applyBorder="1" applyAlignment="1" applyProtection="1">
      <alignment/>
      <protection hidden="1"/>
    </xf>
    <xf numFmtId="4" fontId="0" fillId="37" borderId="27" xfId="0" applyNumberFormat="1" applyFill="1" applyBorder="1" applyAlignment="1" applyProtection="1">
      <alignment horizontal="center"/>
      <protection hidden="1" locked="0"/>
    </xf>
    <xf numFmtId="0" fontId="15" fillId="33" borderId="0" xfId="0" applyFont="1" applyFill="1" applyBorder="1" applyAlignment="1" applyProtection="1">
      <alignment/>
      <protection hidden="1"/>
    </xf>
    <xf numFmtId="4" fontId="0" fillId="37" borderId="27" xfId="0" applyNumberFormat="1" applyFill="1" applyBorder="1" applyAlignment="1" applyProtection="1">
      <alignment/>
      <protection hidden="1" locked="0"/>
    </xf>
    <xf numFmtId="0" fontId="16" fillId="33" borderId="0" xfId="0" applyFont="1" applyFill="1" applyAlignment="1" applyProtection="1">
      <alignment/>
      <protection hidden="1"/>
    </xf>
    <xf numFmtId="4" fontId="15" fillId="33" borderId="0" xfId="0" applyNumberFormat="1" applyFont="1" applyFill="1" applyBorder="1" applyAlignment="1" applyProtection="1">
      <alignment/>
      <protection hidden="1"/>
    </xf>
    <xf numFmtId="4" fontId="15" fillId="37" borderId="27" xfId="0" applyNumberFormat="1" applyFont="1" applyFill="1" applyBorder="1" applyAlignment="1" applyProtection="1">
      <alignment/>
      <protection hidden="1" locked="0"/>
    </xf>
    <xf numFmtId="0" fontId="0" fillId="33" borderId="27" xfId="0" applyFill="1" applyBorder="1" applyAlignment="1" applyProtection="1">
      <alignment vertical="top" wrapText="1"/>
      <protection hidden="1"/>
    </xf>
    <xf numFmtId="0" fontId="0" fillId="33" borderId="27" xfId="0" applyFill="1" applyBorder="1" applyAlignment="1" applyProtection="1">
      <alignment wrapText="1"/>
      <protection hidden="1"/>
    </xf>
    <xf numFmtId="0" fontId="13" fillId="33" borderId="0" xfId="0" applyFont="1" applyFill="1" applyAlignment="1" applyProtection="1">
      <alignment horizontal="center"/>
      <protection hidden="1"/>
    </xf>
    <xf numFmtId="0" fontId="15" fillId="33" borderId="27" xfId="0" applyFont="1" applyFill="1" applyBorder="1" applyAlignment="1" applyProtection="1">
      <alignment/>
      <protection hidden="1"/>
    </xf>
    <xf numFmtId="0" fontId="0" fillId="33" borderId="27" xfId="0" applyFill="1" applyBorder="1" applyAlignment="1" applyProtection="1">
      <alignment horizontal="right"/>
      <protection hidden="1"/>
    </xf>
    <xf numFmtId="0" fontId="14" fillId="35" borderId="27" xfId="0" applyFont="1" applyFill="1" applyBorder="1" applyAlignment="1" applyProtection="1">
      <alignment horizontal="center"/>
      <protection hidden="1"/>
    </xf>
    <xf numFmtId="2" fontId="14" fillId="35" borderId="27" xfId="0" applyNumberFormat="1" applyFont="1" applyFill="1" applyBorder="1" applyAlignment="1" applyProtection="1">
      <alignment horizontal="right"/>
      <protection hidden="1"/>
    </xf>
    <xf numFmtId="0" fontId="0" fillId="33" borderId="0" xfId="0" applyFill="1" applyBorder="1" applyAlignment="1" applyProtection="1">
      <alignment horizontal="right"/>
      <protection hidden="1"/>
    </xf>
    <xf numFmtId="2" fontId="14" fillId="35" borderId="27" xfId="0" applyNumberFormat="1" applyFont="1" applyFill="1" applyBorder="1" applyAlignment="1" applyProtection="1">
      <alignment/>
      <protection hidden="1"/>
    </xf>
    <xf numFmtId="0" fontId="15" fillId="33" borderId="28" xfId="0" applyFont="1" applyFill="1" applyBorder="1" applyAlignment="1" applyProtection="1">
      <alignment/>
      <protection hidden="1"/>
    </xf>
    <xf numFmtId="2" fontId="14" fillId="35" borderId="28" xfId="0" applyNumberFormat="1" applyFont="1" applyFill="1" applyBorder="1" applyAlignment="1" applyProtection="1">
      <alignment horizontal="right"/>
      <protection hidden="1"/>
    </xf>
    <xf numFmtId="0" fontId="15" fillId="33" borderId="29" xfId="0" applyFont="1" applyFill="1" applyBorder="1" applyAlignment="1" applyProtection="1">
      <alignment/>
      <protection hidden="1"/>
    </xf>
    <xf numFmtId="0" fontId="0" fillId="33" borderId="30" xfId="0" applyFill="1" applyBorder="1" applyAlignment="1" applyProtection="1">
      <alignment horizontal="right"/>
      <protection hidden="1"/>
    </xf>
    <xf numFmtId="0" fontId="0" fillId="33" borderId="31" xfId="0" applyFill="1" applyBorder="1" applyAlignment="1" applyProtection="1">
      <alignment/>
      <protection hidden="1"/>
    </xf>
    <xf numFmtId="2" fontId="14" fillId="35" borderId="31" xfId="0" applyNumberFormat="1" applyFont="1" applyFill="1" applyBorder="1" applyAlignment="1" applyProtection="1">
      <alignment/>
      <protection hidden="1"/>
    </xf>
    <xf numFmtId="0" fontId="1" fillId="0" borderId="0" xfId="0" applyFont="1" applyAlignment="1" applyProtection="1">
      <alignment wrapText="1"/>
      <protection hidden="1"/>
    </xf>
    <xf numFmtId="2" fontId="4" fillId="33" borderId="18" xfId="0" applyNumberFormat="1" applyFont="1" applyFill="1" applyBorder="1" applyAlignment="1" applyProtection="1">
      <alignment/>
      <protection hidden="1" locked="0"/>
    </xf>
    <xf numFmtId="173" fontId="0" fillId="35" borderId="0" xfId="0" applyNumberFormat="1" applyFill="1" applyBorder="1" applyAlignment="1" applyProtection="1">
      <alignment/>
      <protection hidden="1"/>
    </xf>
    <xf numFmtId="0" fontId="8" fillId="0" borderId="18" xfId="0" applyFont="1" applyBorder="1" applyAlignment="1" applyProtection="1">
      <alignment horizontal="center"/>
      <protection hidden="1"/>
    </xf>
    <xf numFmtId="172" fontId="0" fillId="0" borderId="16" xfId="0" applyNumberFormat="1" applyFont="1" applyBorder="1" applyAlignment="1" applyProtection="1">
      <alignment horizontal="center"/>
      <protection hidden="1"/>
    </xf>
    <xf numFmtId="172" fontId="0" fillId="0" borderId="25" xfId="0" applyNumberFormat="1" applyFill="1" applyBorder="1" applyAlignment="1" applyProtection="1">
      <alignment/>
      <protection hidden="1"/>
    </xf>
    <xf numFmtId="1" fontId="1" fillId="0" borderId="18" xfId="0" applyNumberFormat="1" applyFont="1" applyBorder="1" applyAlignment="1" applyProtection="1">
      <alignment horizontal="center"/>
      <protection hidden="1"/>
    </xf>
    <xf numFmtId="172" fontId="0" fillId="0" borderId="18" xfId="0" applyNumberFormat="1" applyFont="1" applyBorder="1" applyAlignment="1" applyProtection="1">
      <alignment horizontal="center"/>
      <protection hidden="1"/>
    </xf>
    <xf numFmtId="2" fontId="1" fillId="34" borderId="18" xfId="0" applyNumberFormat="1" applyFont="1" applyFill="1" applyBorder="1" applyAlignment="1" applyProtection="1">
      <alignment horizontal="center"/>
      <protection hidden="1" locked="0"/>
    </xf>
    <xf numFmtId="0" fontId="6" fillId="0" borderId="0" xfId="0" applyFont="1" applyBorder="1" applyAlignment="1" applyProtection="1">
      <alignment horizontal="left" vertical="center"/>
      <protection hidden="1"/>
    </xf>
    <xf numFmtId="0" fontId="0" fillId="0" borderId="26" xfId="0" applyBorder="1" applyAlignment="1" applyProtection="1">
      <alignment horizontal="right"/>
      <protection hidden="1"/>
    </xf>
    <xf numFmtId="0" fontId="0" fillId="0" borderId="13" xfId="0" applyBorder="1" applyAlignment="1" applyProtection="1">
      <alignment horizontal="right"/>
      <protection hidden="1"/>
    </xf>
    <xf numFmtId="0" fontId="0" fillId="0" borderId="32" xfId="0" applyBorder="1" applyAlignment="1" applyProtection="1">
      <alignment horizontal="right"/>
      <protection hidden="1"/>
    </xf>
    <xf numFmtId="0" fontId="6" fillId="0" borderId="16"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25" xfId="0" applyFont="1" applyBorder="1" applyAlignment="1" applyProtection="1">
      <alignment horizontal="center" vertical="center" wrapText="1"/>
      <protection hidden="1"/>
    </xf>
    <xf numFmtId="0" fontId="0" fillId="0" borderId="33" xfId="0" applyBorder="1" applyAlignment="1" applyProtection="1">
      <alignment horizontal="right"/>
      <protection hidden="1"/>
    </xf>
    <xf numFmtId="0" fontId="6" fillId="0" borderId="0" xfId="0" applyFont="1" applyBorder="1" applyAlignment="1" applyProtection="1">
      <alignment horizontal="right" vertical="center" wrapText="1"/>
      <protection hidden="1"/>
    </xf>
    <xf numFmtId="0" fontId="19" fillId="0" borderId="0" xfId="0" applyFont="1" applyBorder="1" applyAlignment="1" applyProtection="1">
      <alignment horizontal="right" vertical="center" wrapText="1"/>
      <protection hidden="1"/>
    </xf>
    <xf numFmtId="0" fontId="0" fillId="0" borderId="0" xfId="0" applyAlignment="1" applyProtection="1">
      <alignment horizontal="right" wrapText="1"/>
      <protection hidden="1"/>
    </xf>
    <xf numFmtId="0" fontId="1" fillId="0" borderId="26" xfId="0" applyFont="1" applyBorder="1" applyAlignment="1" applyProtection="1">
      <alignment horizontal="right" vertical="center"/>
      <protection hidden="1"/>
    </xf>
    <xf numFmtId="0" fontId="0" fillId="0" borderId="13" xfId="0" applyBorder="1" applyAlignment="1" applyProtection="1">
      <alignment horizontal="right" vertical="center"/>
      <protection hidden="1"/>
    </xf>
    <xf numFmtId="0" fontId="0" fillId="0" borderId="14" xfId="0" applyBorder="1" applyAlignment="1" applyProtection="1">
      <alignment/>
      <protection hidden="1"/>
    </xf>
    <xf numFmtId="0" fontId="1" fillId="0" borderId="34" xfId="0" applyFont="1" applyBorder="1" applyAlignment="1" applyProtection="1">
      <alignment horizontal="right" vertical="center"/>
      <protection hidden="1"/>
    </xf>
    <xf numFmtId="0" fontId="0" fillId="0" borderId="35" xfId="0" applyBorder="1" applyAlignment="1" applyProtection="1">
      <alignment horizontal="right" vertical="center"/>
      <protection hidden="1"/>
    </xf>
    <xf numFmtId="0" fontId="1" fillId="0" borderId="16"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25" xfId="0" applyFont="1" applyBorder="1" applyAlignment="1" applyProtection="1">
      <alignment horizontal="center" vertical="center"/>
      <protection hidden="1"/>
    </xf>
    <xf numFmtId="0" fontId="7" fillId="0" borderId="16" xfId="0" applyFont="1" applyBorder="1" applyAlignment="1" applyProtection="1">
      <alignment horizontal="center" vertical="center" textRotation="90"/>
      <protection hidden="1"/>
    </xf>
    <xf numFmtId="0" fontId="7" fillId="0" borderId="24" xfId="0" applyFont="1" applyBorder="1" applyAlignment="1" applyProtection="1">
      <alignment horizontal="center" vertical="center" textRotation="90"/>
      <protection hidden="1"/>
    </xf>
    <xf numFmtId="0" fontId="7" fillId="0" borderId="25" xfId="0" applyFont="1" applyBorder="1" applyAlignment="1" applyProtection="1">
      <alignment horizontal="center" vertical="center" textRotation="90"/>
      <protection hidden="1"/>
    </xf>
    <xf numFmtId="0" fontId="0" fillId="0" borderId="15"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36" xfId="0" applyBorder="1" applyAlignment="1" applyProtection="1">
      <alignment horizontal="center"/>
      <protection hidden="1"/>
    </xf>
    <xf numFmtId="0" fontId="0" fillId="0" borderId="16"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14" xfId="0" applyBorder="1" applyAlignment="1" applyProtection="1">
      <alignment horizontal="right"/>
      <protection hidden="1"/>
    </xf>
    <xf numFmtId="0" fontId="0" fillId="0" borderId="11" xfId="0" applyBorder="1" applyAlignment="1" applyProtection="1">
      <alignment horizontal="center"/>
      <protection hidden="1"/>
    </xf>
    <xf numFmtId="0" fontId="0" fillId="0" borderId="37" xfId="0"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right"/>
      <protection hidden="1"/>
    </xf>
    <xf numFmtId="0" fontId="6" fillId="0" borderId="11" xfId="0" applyFont="1" applyBorder="1" applyAlignment="1" applyProtection="1">
      <alignment horizontal="right"/>
      <protection hidden="1"/>
    </xf>
    <xf numFmtId="0" fontId="6" fillId="0" borderId="37" xfId="0" applyFont="1" applyBorder="1" applyAlignment="1" applyProtection="1" quotePrefix="1">
      <alignment horizontal="right"/>
      <protection hidden="1"/>
    </xf>
    <xf numFmtId="0" fontId="20" fillId="38" borderId="16" xfId="0" applyFont="1" applyFill="1" applyBorder="1" applyAlignment="1" applyProtection="1">
      <alignment horizontal="center" vertical="center" wrapText="1"/>
      <protection hidden="1"/>
    </xf>
    <xf numFmtId="0" fontId="20" fillId="38" borderId="24" xfId="0" applyFont="1" applyFill="1" applyBorder="1" applyAlignment="1" applyProtection="1">
      <alignment horizontal="center" vertical="center" wrapText="1"/>
      <protection hidden="1"/>
    </xf>
    <xf numFmtId="0" fontId="20" fillId="38" borderId="24" xfId="0" applyFont="1" applyFill="1" applyBorder="1" applyAlignment="1">
      <alignment/>
    </xf>
    <xf numFmtId="0" fontId="20" fillId="38" borderId="25" xfId="0" applyFont="1" applyFill="1" applyBorder="1" applyAlignment="1">
      <alignment/>
    </xf>
    <xf numFmtId="0" fontId="20" fillId="36" borderId="16" xfId="0" applyFont="1" applyFill="1" applyBorder="1" applyAlignment="1" applyProtection="1">
      <alignment horizontal="center" vertical="center" wrapText="1"/>
      <protection hidden="1"/>
    </xf>
    <xf numFmtId="0" fontId="20" fillId="36" borderId="24" xfId="0" applyFont="1" applyFill="1" applyBorder="1" applyAlignment="1" applyProtection="1">
      <alignment horizontal="center" vertical="center" wrapText="1"/>
      <protection hidden="1"/>
    </xf>
    <xf numFmtId="0" fontId="20" fillId="36" borderId="25" xfId="0" applyFont="1" applyFill="1" applyBorder="1" applyAlignment="1" applyProtection="1">
      <alignment horizontal="center" vertical="center" wrapText="1"/>
      <protection hidden="1"/>
    </xf>
    <xf numFmtId="0" fontId="20" fillId="36" borderId="11" xfId="0" applyFont="1" applyFill="1" applyBorder="1" applyAlignment="1" applyProtection="1">
      <alignment horizontal="center" vertical="center"/>
      <protection hidden="1"/>
    </xf>
    <xf numFmtId="0" fontId="20" fillId="36" borderId="12" xfId="0" applyFont="1" applyFill="1" applyBorder="1" applyAlignment="1" applyProtection="1">
      <alignment horizontal="center" vertical="center"/>
      <protection hidden="1"/>
    </xf>
    <xf numFmtId="0" fontId="20" fillId="36" borderId="37" xfId="0" applyFont="1" applyFill="1" applyBorder="1" applyAlignment="1" applyProtection="1">
      <alignment horizontal="center" vertical="center"/>
      <protection hidden="1"/>
    </xf>
    <xf numFmtId="0" fontId="13" fillId="36" borderId="0" xfId="0" applyFont="1" applyFill="1" applyAlignment="1" applyProtection="1">
      <alignment horizontal="center" vertical="center"/>
      <protection hidden="1"/>
    </xf>
    <xf numFmtId="0" fontId="13" fillId="36" borderId="0" xfId="0" applyFont="1" applyFill="1" applyAlignment="1" applyProtection="1">
      <alignment horizontal="center" wrapText="1"/>
      <protection hidden="1"/>
    </xf>
    <xf numFmtId="0" fontId="13" fillId="36" borderId="0" xfId="0" applyFont="1" applyFill="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4">
    <dxf>
      <fill>
        <patternFill>
          <bgColor indexed="16"/>
        </patternFill>
      </fill>
    </dxf>
    <dxf>
      <fill>
        <patternFill>
          <bgColor indexed="9"/>
        </patternFill>
      </fill>
    </dxf>
    <dxf>
      <font>
        <b/>
        <i val="0"/>
        <color indexed="9"/>
      </font>
      <fill>
        <patternFill>
          <bgColor indexed="10"/>
        </patternFill>
      </fill>
    </dxf>
    <dxf>
      <font>
        <color indexed="9"/>
      </font>
    </dxf>
    <dxf>
      <font>
        <b/>
        <i val="0"/>
        <color indexed="8"/>
      </font>
      <fill>
        <patternFill patternType="none">
          <bgColor indexed="65"/>
        </patternFill>
      </fill>
    </dxf>
    <dxf>
      <font>
        <b/>
        <i val="0"/>
        <color indexed="10"/>
      </font>
      <fill>
        <patternFill>
          <bgColor indexed="31"/>
        </patternFill>
      </fill>
      <border>
        <left style="thin"/>
        <right style="thin"/>
        <top style="thin"/>
        <bottom style="thin"/>
      </border>
    </dxf>
    <dxf>
      <font>
        <b/>
        <i val="0"/>
        <color indexed="9"/>
      </font>
      <fill>
        <patternFill>
          <bgColor indexed="10"/>
        </patternFill>
      </fill>
    </dxf>
    <dxf>
      <font>
        <color indexed="9"/>
      </font>
    </dxf>
    <dxf>
      <font>
        <b/>
        <i val="0"/>
        <color indexed="8"/>
      </font>
    </dxf>
    <dxf>
      <font>
        <b/>
        <i val="0"/>
        <color indexed="9"/>
      </font>
      <fill>
        <patternFill>
          <bgColor indexed="10"/>
        </patternFill>
      </fill>
    </dxf>
    <dxf>
      <font>
        <color indexed="9"/>
      </font>
      <fill>
        <patternFill>
          <bgColor indexed="9"/>
        </patternFill>
      </fill>
    </dxf>
    <dxf>
      <fill>
        <patternFill>
          <bgColor indexed="10"/>
        </patternFill>
      </fill>
    </dxf>
    <dxf>
      <fill>
        <patternFill>
          <bgColor indexed="9"/>
        </patternFill>
      </fill>
    </dxf>
    <dxf>
      <font>
        <b/>
        <i val="0"/>
        <color rgb="FFFF0000"/>
      </font>
      <fill>
        <patternFill>
          <bgColor rgb="FFCCCC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C"/>
      <rgbColor rgb="0099CCFF"/>
      <rgbColor rgb="00FF99CC"/>
      <rgbColor rgb="00CC99FF"/>
      <rgbColor rgb="00FFEED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D20"/>
  <sheetViews>
    <sheetView showGridLines="0" zoomScalePageLayoutView="0" workbookViewId="0" topLeftCell="A1">
      <selection activeCell="B3" sqref="B3"/>
    </sheetView>
  </sheetViews>
  <sheetFormatPr defaultColWidth="9.140625" defaultRowHeight="12.75"/>
  <cols>
    <col min="1" max="1" width="13.8515625" style="1" customWidth="1"/>
    <col min="2" max="2" width="72.140625" style="1" customWidth="1"/>
    <col min="3" max="16384" width="9.140625" style="1" customWidth="1"/>
  </cols>
  <sheetData>
    <row r="3" ht="30">
      <c r="B3" s="65" t="s">
        <v>159</v>
      </c>
    </row>
    <row r="5" ht="50.25" customHeight="1" thickBot="1">
      <c r="B5" s="60" t="s">
        <v>110</v>
      </c>
    </row>
    <row r="6" spans="3:4" ht="13.5" thickBot="1">
      <c r="C6" s="61"/>
      <c r="D6" s="62"/>
    </row>
    <row r="7" spans="2:4" ht="38.25">
      <c r="B7" s="60" t="s">
        <v>106</v>
      </c>
      <c r="C7" s="63" t="s">
        <v>104</v>
      </c>
      <c r="D7" s="63" t="s">
        <v>105</v>
      </c>
    </row>
    <row r="8" ht="25.5">
      <c r="B8" s="64" t="s">
        <v>109</v>
      </c>
    </row>
    <row r="9" ht="38.25">
      <c r="B9" s="64" t="s">
        <v>108</v>
      </c>
    </row>
    <row r="10" ht="25.5">
      <c r="B10" s="64" t="s">
        <v>107</v>
      </c>
    </row>
    <row r="12" ht="76.5">
      <c r="B12" s="60" t="s">
        <v>111</v>
      </c>
    </row>
    <row r="14" ht="89.25">
      <c r="B14" s="60" t="s">
        <v>114</v>
      </c>
    </row>
    <row r="16" ht="102">
      <c r="B16" s="60" t="s">
        <v>112</v>
      </c>
    </row>
    <row r="17" ht="12.75">
      <c r="B17" s="1" t="s">
        <v>113</v>
      </c>
    </row>
    <row r="19" ht="105" customHeight="1">
      <c r="B19" s="66" t="s">
        <v>148</v>
      </c>
    </row>
    <row r="20" ht="28.5" customHeight="1">
      <c r="B20" s="94" t="s">
        <v>147</v>
      </c>
    </row>
  </sheetData>
  <sheetProtection password="CC59" sheet="1" objects="1" scenarios="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S99"/>
  <sheetViews>
    <sheetView showGridLines="0" tabSelected="1" zoomScalePageLayoutView="0" workbookViewId="0" topLeftCell="A26">
      <pane xSplit="6" topLeftCell="G1" activePane="topRight" state="frozen"/>
      <selection pane="topLeft" activeCell="A1" sqref="A1"/>
      <selection pane="topRight" activeCell="M2" sqref="M2"/>
    </sheetView>
  </sheetViews>
  <sheetFormatPr defaultColWidth="9.140625" defaultRowHeight="12.75"/>
  <cols>
    <col min="1" max="1" width="3.00390625" style="1" customWidth="1"/>
    <col min="2" max="2" width="13.57421875" style="1" customWidth="1"/>
    <col min="3" max="3" width="15.140625" style="1" customWidth="1"/>
    <col min="4" max="4" width="12.140625" style="1" customWidth="1"/>
    <col min="5" max="5" width="12.00390625" style="1" customWidth="1"/>
    <col min="6" max="6" width="10.28125" style="1" customWidth="1"/>
    <col min="7" max="11" width="10.421875" style="1" customWidth="1"/>
    <col min="12" max="12" width="10.7109375" style="1" customWidth="1"/>
    <col min="13" max="52" width="10.8515625" style="1" customWidth="1"/>
    <col min="53" max="95" width="9.140625" style="1" customWidth="1"/>
    <col min="96" max="96" width="10.140625" style="1" bestFit="1" customWidth="1"/>
    <col min="97" max="16384" width="9.140625" style="1" customWidth="1"/>
  </cols>
  <sheetData>
    <row r="1" ht="4.5" customHeight="1">
      <c r="AZ1" s="1" t="s">
        <v>103</v>
      </c>
    </row>
    <row r="2" spans="2:52" ht="13.5" thickBot="1">
      <c r="B2" s="2" t="s">
        <v>71</v>
      </c>
      <c r="C2" s="113" t="s">
        <v>47</v>
      </c>
      <c r="D2" s="113"/>
      <c r="E2" s="2" t="s">
        <v>0</v>
      </c>
      <c r="AZ2" s="1" t="s">
        <v>103</v>
      </c>
    </row>
    <row r="3" spans="2:52" ht="13.5" thickBot="1">
      <c r="B3" s="3"/>
      <c r="C3" s="4"/>
      <c r="D3" s="5"/>
      <c r="E3" s="44" t="s">
        <v>73</v>
      </c>
      <c r="H3" s="52" t="s">
        <v>153</v>
      </c>
      <c r="AZ3" s="1" t="s">
        <v>103</v>
      </c>
    </row>
    <row r="4" ht="12.75" hidden="1">
      <c r="AZ4" s="1" t="s">
        <v>103</v>
      </c>
    </row>
    <row r="5" spans="5:52" ht="12" customHeight="1" hidden="1">
      <c r="E5" s="6"/>
      <c r="F5" s="6"/>
      <c r="G5" s="6"/>
      <c r="I5" s="6"/>
      <c r="J5" s="6"/>
      <c r="K5" s="6"/>
      <c r="L5" s="6"/>
      <c r="M5" s="6"/>
      <c r="O5" s="7"/>
      <c r="AZ5" s="1" t="s">
        <v>103</v>
      </c>
    </row>
    <row r="6" spans="1:52" ht="12.75" hidden="1">
      <c r="A6" s="1" t="s">
        <v>54</v>
      </c>
      <c r="E6" s="6"/>
      <c r="F6" s="6"/>
      <c r="G6" s="6"/>
      <c r="H6" s="6"/>
      <c r="I6" s="6"/>
      <c r="J6" s="6"/>
      <c r="K6" s="6"/>
      <c r="L6" s="6"/>
      <c r="M6" s="6"/>
      <c r="O6" s="7"/>
      <c r="AZ6" s="1" t="s">
        <v>103</v>
      </c>
    </row>
    <row r="7" spans="5:52" ht="12.75" hidden="1">
      <c r="E7" s="6"/>
      <c r="F7" s="6"/>
      <c r="G7" s="6"/>
      <c r="H7" s="6"/>
      <c r="I7" s="6"/>
      <c r="J7" s="6"/>
      <c r="K7" s="6"/>
      <c r="L7" s="6"/>
      <c r="M7" s="6"/>
      <c r="O7" s="7"/>
      <c r="AZ7" s="1" t="s">
        <v>103</v>
      </c>
    </row>
    <row r="8" spans="5:52" ht="12.75" hidden="1">
      <c r="E8" s="6"/>
      <c r="F8" s="6"/>
      <c r="G8" s="6"/>
      <c r="H8" s="6"/>
      <c r="I8" s="6"/>
      <c r="J8" s="6"/>
      <c r="K8" s="6"/>
      <c r="L8" s="6"/>
      <c r="M8" s="6"/>
      <c r="O8" s="7"/>
      <c r="AZ8" s="1" t="s">
        <v>103</v>
      </c>
    </row>
    <row r="9" spans="5:52" ht="10.5" customHeight="1" hidden="1">
      <c r="E9" s="6"/>
      <c r="F9" s="6"/>
      <c r="G9" s="6"/>
      <c r="H9" s="6"/>
      <c r="I9" s="6"/>
      <c r="J9" s="6"/>
      <c r="K9" s="6"/>
      <c r="L9" s="6"/>
      <c r="M9" s="6"/>
      <c r="O9" s="7"/>
      <c r="AZ9" s="1" t="s">
        <v>103</v>
      </c>
    </row>
    <row r="10" spans="3:52" ht="6" customHeight="1" thickBot="1">
      <c r="C10" s="7"/>
      <c r="D10" s="7"/>
      <c r="E10" s="7"/>
      <c r="F10" s="7"/>
      <c r="G10" s="7"/>
      <c r="H10" s="7"/>
      <c r="I10" s="7"/>
      <c r="J10" s="7"/>
      <c r="K10" s="7"/>
      <c r="L10" s="7"/>
      <c r="M10" s="7"/>
      <c r="O10" s="7"/>
      <c r="AZ10" s="1" t="s">
        <v>103</v>
      </c>
    </row>
    <row r="11" spans="2:96" ht="8.25" customHeight="1" thickBot="1">
      <c r="B11" s="119"/>
      <c r="C11" s="8"/>
      <c r="D11" s="9"/>
      <c r="E11" s="10"/>
      <c r="F11" s="10"/>
      <c r="G11" s="10"/>
      <c r="H11" s="10"/>
      <c r="I11" s="10"/>
      <c r="J11" s="10"/>
      <c r="K11" s="10"/>
      <c r="L11" s="10"/>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0"/>
      <c r="BA11" s="10"/>
      <c r="BB11" s="10"/>
      <c r="BC11" s="10"/>
      <c r="BD11" s="10"/>
      <c r="BE11" s="10"/>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row>
    <row r="12" spans="2:97" ht="15.75" thickBot="1">
      <c r="B12" s="120"/>
      <c r="C12" s="12"/>
      <c r="D12" s="114" t="s">
        <v>63</v>
      </c>
      <c r="E12" s="115"/>
      <c r="F12" s="116"/>
      <c r="G12" s="13">
        <f aca="true" t="shared" si="0" ref="G12:BR12">IF(AND($E$13&lt;&gt;"",G13&lt;&gt;""),DATEDIF($E$13,G13,"d")/30,"")</f>
      </c>
      <c r="H12" s="13">
        <f t="shared" si="0"/>
      </c>
      <c r="I12" s="13">
        <f t="shared" si="0"/>
      </c>
      <c r="J12" s="13">
        <f t="shared" si="0"/>
      </c>
      <c r="K12" s="13">
        <f t="shared" si="0"/>
      </c>
      <c r="L12" s="13">
        <f t="shared" si="0"/>
      </c>
      <c r="M12" s="13">
        <f t="shared" si="0"/>
      </c>
      <c r="N12" s="13">
        <f t="shared" si="0"/>
      </c>
      <c r="O12" s="13">
        <f t="shared" si="0"/>
      </c>
      <c r="P12" s="13">
        <f t="shared" si="0"/>
      </c>
      <c r="Q12" s="13">
        <f t="shared" si="0"/>
      </c>
      <c r="R12" s="13">
        <f t="shared" si="0"/>
      </c>
      <c r="S12" s="13">
        <f t="shared" si="0"/>
      </c>
      <c r="T12" s="13">
        <f t="shared" si="0"/>
      </c>
      <c r="U12" s="13">
        <f t="shared" si="0"/>
      </c>
      <c r="V12" s="13">
        <f t="shared" si="0"/>
      </c>
      <c r="W12" s="13">
        <f t="shared" si="0"/>
      </c>
      <c r="X12" s="13">
        <f t="shared" si="0"/>
      </c>
      <c r="Y12" s="13">
        <f t="shared" si="0"/>
      </c>
      <c r="Z12" s="13">
        <f t="shared" si="0"/>
      </c>
      <c r="AA12" s="13">
        <f t="shared" si="0"/>
      </c>
      <c r="AB12" s="13">
        <f t="shared" si="0"/>
      </c>
      <c r="AC12" s="13">
        <f t="shared" si="0"/>
      </c>
      <c r="AD12" s="13">
        <f t="shared" si="0"/>
      </c>
      <c r="AE12" s="13">
        <f t="shared" si="0"/>
      </c>
      <c r="AF12" s="13">
        <f t="shared" si="0"/>
      </c>
      <c r="AG12" s="13">
        <f t="shared" si="0"/>
      </c>
      <c r="AH12" s="13">
        <f t="shared" si="0"/>
      </c>
      <c r="AI12" s="13">
        <f t="shared" si="0"/>
      </c>
      <c r="AJ12" s="13">
        <f t="shared" si="0"/>
      </c>
      <c r="AK12" s="13">
        <f t="shared" si="0"/>
      </c>
      <c r="AL12" s="13">
        <f t="shared" si="0"/>
      </c>
      <c r="AM12" s="13">
        <f t="shared" si="0"/>
      </c>
      <c r="AN12" s="13">
        <f t="shared" si="0"/>
      </c>
      <c r="AO12" s="13">
        <f t="shared" si="0"/>
      </c>
      <c r="AP12" s="13">
        <f t="shared" si="0"/>
      </c>
      <c r="AQ12" s="13">
        <f t="shared" si="0"/>
      </c>
      <c r="AR12" s="13">
        <f t="shared" si="0"/>
      </c>
      <c r="AS12" s="13">
        <f t="shared" si="0"/>
      </c>
      <c r="AT12" s="13">
        <f t="shared" si="0"/>
      </c>
      <c r="AU12" s="13">
        <f t="shared" si="0"/>
      </c>
      <c r="AV12" s="13">
        <f t="shared" si="0"/>
      </c>
      <c r="AW12" s="13">
        <f t="shared" si="0"/>
      </c>
      <c r="AX12" s="13">
        <f t="shared" si="0"/>
      </c>
      <c r="AY12" s="13">
        <f t="shared" si="0"/>
      </c>
      <c r="AZ12" s="13">
        <f t="shared" si="0"/>
      </c>
      <c r="BA12" s="13">
        <f t="shared" si="0"/>
      </c>
      <c r="BB12" s="13">
        <f t="shared" si="0"/>
      </c>
      <c r="BC12" s="13">
        <f t="shared" si="0"/>
      </c>
      <c r="BD12" s="13">
        <f t="shared" si="0"/>
      </c>
      <c r="BE12" s="13">
        <f t="shared" si="0"/>
      </c>
      <c r="BF12" s="13">
        <f t="shared" si="0"/>
      </c>
      <c r="BG12" s="13">
        <f t="shared" si="0"/>
      </c>
      <c r="BH12" s="13">
        <f t="shared" si="0"/>
      </c>
      <c r="BI12" s="13">
        <f t="shared" si="0"/>
      </c>
      <c r="BJ12" s="13">
        <f t="shared" si="0"/>
      </c>
      <c r="BK12" s="13">
        <f t="shared" si="0"/>
      </c>
      <c r="BL12" s="13">
        <f t="shared" si="0"/>
      </c>
      <c r="BM12" s="13">
        <f t="shared" si="0"/>
      </c>
      <c r="BN12" s="13">
        <f t="shared" si="0"/>
      </c>
      <c r="BO12" s="13">
        <f t="shared" si="0"/>
      </c>
      <c r="BP12" s="13">
        <f t="shared" si="0"/>
      </c>
      <c r="BQ12" s="13">
        <f t="shared" si="0"/>
      </c>
      <c r="BR12" s="13">
        <f t="shared" si="0"/>
      </c>
      <c r="BS12" s="13">
        <f aca="true" t="shared" si="1" ref="BS12:CR12">IF(AND($E$13&lt;&gt;"",BS13&lt;&gt;""),DATEDIF($E$13,BS13,"d")/30,"")</f>
      </c>
      <c r="BT12" s="13">
        <f t="shared" si="1"/>
      </c>
      <c r="BU12" s="13">
        <f t="shared" si="1"/>
      </c>
      <c r="BV12" s="13">
        <f t="shared" si="1"/>
      </c>
      <c r="BW12" s="13">
        <f t="shared" si="1"/>
      </c>
      <c r="BX12" s="13">
        <f t="shared" si="1"/>
      </c>
      <c r="BY12" s="13">
        <f t="shared" si="1"/>
      </c>
      <c r="BZ12" s="13">
        <f t="shared" si="1"/>
      </c>
      <c r="CA12" s="13">
        <f t="shared" si="1"/>
      </c>
      <c r="CB12" s="13">
        <f t="shared" si="1"/>
      </c>
      <c r="CC12" s="13">
        <f t="shared" si="1"/>
      </c>
      <c r="CD12" s="13">
        <f t="shared" si="1"/>
      </c>
      <c r="CE12" s="13">
        <f t="shared" si="1"/>
      </c>
      <c r="CF12" s="13">
        <f t="shared" si="1"/>
      </c>
      <c r="CG12" s="13">
        <f t="shared" si="1"/>
      </c>
      <c r="CH12" s="13">
        <f t="shared" si="1"/>
      </c>
      <c r="CI12" s="13">
        <f t="shared" si="1"/>
      </c>
      <c r="CJ12" s="13">
        <f t="shared" si="1"/>
      </c>
      <c r="CK12" s="13">
        <f t="shared" si="1"/>
      </c>
      <c r="CL12" s="13">
        <f t="shared" si="1"/>
      </c>
      <c r="CM12" s="13">
        <f t="shared" si="1"/>
      </c>
      <c r="CN12" s="13">
        <f t="shared" si="1"/>
      </c>
      <c r="CO12" s="13">
        <f t="shared" si="1"/>
      </c>
      <c r="CP12" s="13">
        <f t="shared" si="1"/>
      </c>
      <c r="CQ12" s="13">
        <f t="shared" si="1"/>
      </c>
      <c r="CR12" s="13">
        <f t="shared" si="1"/>
      </c>
      <c r="CS12" s="1" t="s">
        <v>103</v>
      </c>
    </row>
    <row r="13" spans="2:97" ht="13.5" thickBot="1">
      <c r="B13" s="121"/>
      <c r="C13" s="117" t="s">
        <v>62</v>
      </c>
      <c r="D13" s="118"/>
      <c r="E13" s="14"/>
      <c r="F13" s="15" t="s">
        <v>74</v>
      </c>
      <c r="G13" s="14"/>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1" t="s">
        <v>103</v>
      </c>
    </row>
    <row r="14" spans="2:97" ht="13.5" thickBot="1">
      <c r="B14" s="122" t="s">
        <v>3</v>
      </c>
      <c r="C14" s="104" t="s">
        <v>4</v>
      </c>
      <c r="D14" s="105"/>
      <c r="E14" s="16"/>
      <c r="F14" s="1" t="s">
        <v>48</v>
      </c>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 t="s">
        <v>103</v>
      </c>
    </row>
    <row r="15" spans="2:97" ht="13.5" thickBot="1">
      <c r="B15" s="123"/>
      <c r="C15" s="104" t="s">
        <v>5</v>
      </c>
      <c r="D15" s="105"/>
      <c r="E15" s="16"/>
      <c r="F15" s="17" t="s">
        <v>49</v>
      </c>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 t="s">
        <v>103</v>
      </c>
    </row>
    <row r="16" spans="2:97" ht="13.5" thickBot="1">
      <c r="B16" s="123"/>
      <c r="C16" s="104" t="s">
        <v>6</v>
      </c>
      <c r="D16" s="105"/>
      <c r="E16" s="45"/>
      <c r="F16" s="1" t="s">
        <v>48</v>
      </c>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1" t="s">
        <v>103</v>
      </c>
    </row>
    <row r="17" spans="2:97" ht="13.5" thickBot="1">
      <c r="B17" s="123"/>
      <c r="C17" s="104" t="s">
        <v>50</v>
      </c>
      <c r="D17" s="105"/>
      <c r="E17" s="45"/>
      <c r="F17" s="1" t="s">
        <v>48</v>
      </c>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1" t="s">
        <v>103</v>
      </c>
    </row>
    <row r="18" spans="2:97" ht="13.5" thickBot="1">
      <c r="B18" s="123"/>
      <c r="C18" s="104" t="s">
        <v>51</v>
      </c>
      <c r="D18" s="110"/>
      <c r="E18" s="16"/>
      <c r="F18" s="1" t="s">
        <v>48</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 t="s">
        <v>103</v>
      </c>
    </row>
    <row r="19" spans="2:97" ht="13.5" thickBot="1">
      <c r="B19" s="123"/>
      <c r="C19" s="104" t="s">
        <v>7</v>
      </c>
      <c r="D19" s="105"/>
      <c r="E19" s="16"/>
      <c r="F19" s="17" t="s">
        <v>49</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 t="s">
        <v>103</v>
      </c>
    </row>
    <row r="20" spans="2:97" ht="13.5" thickBot="1">
      <c r="B20" s="123"/>
      <c r="C20" s="104" t="s">
        <v>8</v>
      </c>
      <c r="D20" s="105"/>
      <c r="E20" s="16"/>
      <c r="F20" s="1" t="s">
        <v>48</v>
      </c>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 t="s">
        <v>103</v>
      </c>
    </row>
    <row r="21" spans="2:97" ht="13.5" thickBot="1">
      <c r="B21" s="123"/>
      <c r="C21" s="104" t="s">
        <v>9</v>
      </c>
      <c r="D21" s="105"/>
      <c r="E21" s="16"/>
      <c r="F21" s="1" t="s">
        <v>48</v>
      </c>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 t="s">
        <v>103</v>
      </c>
    </row>
    <row r="22" spans="2:97" ht="13.5" thickBot="1">
      <c r="B22" s="123"/>
      <c r="C22" s="104" t="s">
        <v>10</v>
      </c>
      <c r="D22" s="105"/>
      <c r="E22" s="16"/>
      <c r="F22" s="1" t="s">
        <v>52</v>
      </c>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 t="s">
        <v>103</v>
      </c>
    </row>
    <row r="23" spans="2:97" ht="13.5" thickBot="1">
      <c r="B23" s="123"/>
      <c r="C23" s="104" t="s">
        <v>53</v>
      </c>
      <c r="D23" s="110"/>
      <c r="E23" s="45"/>
      <c r="F23" s="1" t="s">
        <v>69</v>
      </c>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1" t="s">
        <v>103</v>
      </c>
    </row>
    <row r="24" spans="2:97" ht="13.5" thickBot="1">
      <c r="B24" s="123"/>
      <c r="C24" s="104" t="s">
        <v>91</v>
      </c>
      <c r="D24" s="110"/>
      <c r="E24" s="45"/>
      <c r="F24" s="1" t="s">
        <v>69</v>
      </c>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1" t="s">
        <v>103</v>
      </c>
    </row>
    <row r="25" spans="2:97" ht="13.5" thickBot="1">
      <c r="B25" s="123"/>
      <c r="C25" s="104" t="s">
        <v>11</v>
      </c>
      <c r="D25" s="105"/>
      <c r="E25" s="45"/>
      <c r="F25" s="1" t="s">
        <v>48</v>
      </c>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1" t="s">
        <v>103</v>
      </c>
    </row>
    <row r="26" spans="2:97" ht="13.5" thickBot="1">
      <c r="B26" s="123"/>
      <c r="C26" s="104" t="s">
        <v>59</v>
      </c>
      <c r="D26" s="105"/>
      <c r="E26" s="51"/>
      <c r="F26" s="1" t="s">
        <v>61</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1" t="s">
        <v>103</v>
      </c>
    </row>
    <row r="27" spans="2:97" ht="13.5" thickBot="1">
      <c r="B27" s="123"/>
      <c r="C27" s="104" t="s">
        <v>60</v>
      </c>
      <c r="D27" s="105"/>
      <c r="E27" s="45"/>
      <c r="F27" s="1" t="s">
        <v>61</v>
      </c>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1" t="s">
        <v>103</v>
      </c>
    </row>
    <row r="28" spans="2:97" ht="13.5" thickBot="1">
      <c r="B28" s="123"/>
      <c r="C28" s="104" t="s">
        <v>1</v>
      </c>
      <c r="D28" s="110"/>
      <c r="E28" s="45"/>
      <c r="F28" s="1" t="s">
        <v>67</v>
      </c>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1" t="s">
        <v>103</v>
      </c>
    </row>
    <row r="29" spans="2:97" ht="13.5" thickBot="1">
      <c r="B29" s="123"/>
      <c r="C29" s="104" t="s">
        <v>72</v>
      </c>
      <c r="D29" s="110"/>
      <c r="E29" s="45"/>
      <c r="F29" s="1" t="s">
        <v>68</v>
      </c>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1" t="s">
        <v>103</v>
      </c>
    </row>
    <row r="30" spans="2:97" ht="13.5" thickBot="1">
      <c r="B30" s="123"/>
      <c r="C30" s="104" t="s">
        <v>93</v>
      </c>
      <c r="D30" s="110"/>
      <c r="E30" s="45"/>
      <c r="F30" s="1" t="s">
        <v>68</v>
      </c>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1" t="s">
        <v>103</v>
      </c>
    </row>
    <row r="31" spans="2:97" ht="13.5" thickBot="1">
      <c r="B31" s="123"/>
      <c r="C31" s="104" t="s">
        <v>66</v>
      </c>
      <c r="D31" s="105"/>
      <c r="E31" s="18">
        <f>IF(AND(TRIM($D$3)&lt;&gt;"",TRIM(E13)&lt;&gt;""),(DAYS360($D$3,E13,TRUE)/360),0)</f>
        <v>0</v>
      </c>
      <c r="F31" s="1" t="s">
        <v>64</v>
      </c>
      <c r="G31" s="18">
        <f aca="true" t="shared" si="2" ref="G31:BR31">IF(AND(TRIM($D$3)&lt;&gt;"",TRIM(G13)&lt;&gt;""),(DAYS360($D$3,G13,TRUE)/360),0)</f>
        <v>0</v>
      </c>
      <c r="H31" s="18">
        <f t="shared" si="2"/>
        <v>0</v>
      </c>
      <c r="I31" s="18">
        <f t="shared" si="2"/>
        <v>0</v>
      </c>
      <c r="J31" s="18">
        <f t="shared" si="2"/>
        <v>0</v>
      </c>
      <c r="K31" s="18">
        <f t="shared" si="2"/>
        <v>0</v>
      </c>
      <c r="L31" s="18">
        <f t="shared" si="2"/>
        <v>0</v>
      </c>
      <c r="M31" s="18">
        <f t="shared" si="2"/>
        <v>0</v>
      </c>
      <c r="N31" s="18">
        <f t="shared" si="2"/>
        <v>0</v>
      </c>
      <c r="O31" s="18">
        <f t="shared" si="2"/>
        <v>0</v>
      </c>
      <c r="P31" s="18">
        <f t="shared" si="2"/>
        <v>0</v>
      </c>
      <c r="Q31" s="18">
        <f t="shared" si="2"/>
        <v>0</v>
      </c>
      <c r="R31" s="18">
        <f t="shared" si="2"/>
        <v>0</v>
      </c>
      <c r="S31" s="18">
        <f t="shared" si="2"/>
        <v>0</v>
      </c>
      <c r="T31" s="18">
        <f t="shared" si="2"/>
        <v>0</v>
      </c>
      <c r="U31" s="18">
        <f t="shared" si="2"/>
        <v>0</v>
      </c>
      <c r="V31" s="18">
        <f t="shared" si="2"/>
        <v>0</v>
      </c>
      <c r="W31" s="18">
        <f t="shared" si="2"/>
        <v>0</v>
      </c>
      <c r="X31" s="18">
        <f t="shared" si="2"/>
        <v>0</v>
      </c>
      <c r="Y31" s="18">
        <f t="shared" si="2"/>
        <v>0</v>
      </c>
      <c r="Z31" s="18">
        <f t="shared" si="2"/>
        <v>0</v>
      </c>
      <c r="AA31" s="18">
        <f t="shared" si="2"/>
        <v>0</v>
      </c>
      <c r="AB31" s="18">
        <f t="shared" si="2"/>
        <v>0</v>
      </c>
      <c r="AC31" s="18">
        <f t="shared" si="2"/>
        <v>0</v>
      </c>
      <c r="AD31" s="18">
        <f t="shared" si="2"/>
        <v>0</v>
      </c>
      <c r="AE31" s="18">
        <f t="shared" si="2"/>
        <v>0</v>
      </c>
      <c r="AF31" s="18">
        <f t="shared" si="2"/>
        <v>0</v>
      </c>
      <c r="AG31" s="18">
        <f t="shared" si="2"/>
        <v>0</v>
      </c>
      <c r="AH31" s="18">
        <f t="shared" si="2"/>
        <v>0</v>
      </c>
      <c r="AI31" s="18">
        <f t="shared" si="2"/>
        <v>0</v>
      </c>
      <c r="AJ31" s="18">
        <f t="shared" si="2"/>
        <v>0</v>
      </c>
      <c r="AK31" s="18">
        <f t="shared" si="2"/>
        <v>0</v>
      </c>
      <c r="AL31" s="18">
        <f t="shared" si="2"/>
        <v>0</v>
      </c>
      <c r="AM31" s="18">
        <f t="shared" si="2"/>
        <v>0</v>
      </c>
      <c r="AN31" s="18">
        <f t="shared" si="2"/>
        <v>0</v>
      </c>
      <c r="AO31" s="18">
        <f t="shared" si="2"/>
        <v>0</v>
      </c>
      <c r="AP31" s="18">
        <f t="shared" si="2"/>
        <v>0</v>
      </c>
      <c r="AQ31" s="18">
        <f t="shared" si="2"/>
        <v>0</v>
      </c>
      <c r="AR31" s="18">
        <f t="shared" si="2"/>
        <v>0</v>
      </c>
      <c r="AS31" s="18">
        <f t="shared" si="2"/>
        <v>0</v>
      </c>
      <c r="AT31" s="18">
        <f t="shared" si="2"/>
        <v>0</v>
      </c>
      <c r="AU31" s="18">
        <f t="shared" si="2"/>
        <v>0</v>
      </c>
      <c r="AV31" s="18">
        <f t="shared" si="2"/>
        <v>0</v>
      </c>
      <c r="AW31" s="18">
        <f t="shared" si="2"/>
        <v>0</v>
      </c>
      <c r="AX31" s="18">
        <f t="shared" si="2"/>
        <v>0</v>
      </c>
      <c r="AY31" s="18">
        <f t="shared" si="2"/>
        <v>0</v>
      </c>
      <c r="AZ31" s="18">
        <f t="shared" si="2"/>
        <v>0</v>
      </c>
      <c r="BA31" s="18">
        <f t="shared" si="2"/>
        <v>0</v>
      </c>
      <c r="BB31" s="18">
        <f t="shared" si="2"/>
        <v>0</v>
      </c>
      <c r="BC31" s="18">
        <f t="shared" si="2"/>
        <v>0</v>
      </c>
      <c r="BD31" s="18">
        <f t="shared" si="2"/>
        <v>0</v>
      </c>
      <c r="BE31" s="18">
        <f t="shared" si="2"/>
        <v>0</v>
      </c>
      <c r="BF31" s="18">
        <f t="shared" si="2"/>
        <v>0</v>
      </c>
      <c r="BG31" s="18">
        <f t="shared" si="2"/>
        <v>0</v>
      </c>
      <c r="BH31" s="18">
        <f t="shared" si="2"/>
        <v>0</v>
      </c>
      <c r="BI31" s="18">
        <f t="shared" si="2"/>
        <v>0</v>
      </c>
      <c r="BJ31" s="18">
        <f t="shared" si="2"/>
        <v>0</v>
      </c>
      <c r="BK31" s="18">
        <f t="shared" si="2"/>
        <v>0</v>
      </c>
      <c r="BL31" s="18">
        <f t="shared" si="2"/>
        <v>0</v>
      </c>
      <c r="BM31" s="18">
        <f t="shared" si="2"/>
        <v>0</v>
      </c>
      <c r="BN31" s="18">
        <f t="shared" si="2"/>
        <v>0</v>
      </c>
      <c r="BO31" s="18">
        <f t="shared" si="2"/>
        <v>0</v>
      </c>
      <c r="BP31" s="18">
        <f t="shared" si="2"/>
        <v>0</v>
      </c>
      <c r="BQ31" s="18">
        <f t="shared" si="2"/>
        <v>0</v>
      </c>
      <c r="BR31" s="18">
        <f t="shared" si="2"/>
        <v>0</v>
      </c>
      <c r="BS31" s="18">
        <f aca="true" t="shared" si="3" ref="BS31:CR31">IF(AND(TRIM($D$3)&lt;&gt;"",TRIM(BS13)&lt;&gt;""),(DAYS360($D$3,BS13,TRUE)/360),0)</f>
        <v>0</v>
      </c>
      <c r="BT31" s="18">
        <f t="shared" si="3"/>
        <v>0</v>
      </c>
      <c r="BU31" s="18">
        <f t="shared" si="3"/>
        <v>0</v>
      </c>
      <c r="BV31" s="18">
        <f t="shared" si="3"/>
        <v>0</v>
      </c>
      <c r="BW31" s="18">
        <f t="shared" si="3"/>
        <v>0</v>
      </c>
      <c r="BX31" s="18">
        <f t="shared" si="3"/>
        <v>0</v>
      </c>
      <c r="BY31" s="18">
        <f t="shared" si="3"/>
        <v>0</v>
      </c>
      <c r="BZ31" s="18">
        <f t="shared" si="3"/>
        <v>0</v>
      </c>
      <c r="CA31" s="18">
        <f t="shared" si="3"/>
        <v>0</v>
      </c>
      <c r="CB31" s="18">
        <f t="shared" si="3"/>
        <v>0</v>
      </c>
      <c r="CC31" s="18">
        <f t="shared" si="3"/>
        <v>0</v>
      </c>
      <c r="CD31" s="18">
        <f t="shared" si="3"/>
        <v>0</v>
      </c>
      <c r="CE31" s="18">
        <f t="shared" si="3"/>
        <v>0</v>
      </c>
      <c r="CF31" s="18">
        <f t="shared" si="3"/>
        <v>0</v>
      </c>
      <c r="CG31" s="18">
        <f t="shared" si="3"/>
        <v>0</v>
      </c>
      <c r="CH31" s="18">
        <f t="shared" si="3"/>
        <v>0</v>
      </c>
      <c r="CI31" s="18">
        <f t="shared" si="3"/>
        <v>0</v>
      </c>
      <c r="CJ31" s="18">
        <f t="shared" si="3"/>
        <v>0</v>
      </c>
      <c r="CK31" s="18">
        <f t="shared" si="3"/>
        <v>0</v>
      </c>
      <c r="CL31" s="18">
        <f t="shared" si="3"/>
        <v>0</v>
      </c>
      <c r="CM31" s="18">
        <f t="shared" si="3"/>
        <v>0</v>
      </c>
      <c r="CN31" s="18">
        <f t="shared" si="3"/>
        <v>0</v>
      </c>
      <c r="CO31" s="18">
        <f t="shared" si="3"/>
        <v>0</v>
      </c>
      <c r="CP31" s="18">
        <f t="shared" si="3"/>
        <v>0</v>
      </c>
      <c r="CQ31" s="18">
        <f t="shared" si="3"/>
        <v>0</v>
      </c>
      <c r="CR31" s="18">
        <f t="shared" si="3"/>
        <v>0</v>
      </c>
      <c r="CS31" s="1" t="s">
        <v>103</v>
      </c>
    </row>
    <row r="32" spans="2:97" ht="13.5" thickBot="1">
      <c r="B32" s="123"/>
      <c r="C32" s="104" t="s">
        <v>65</v>
      </c>
      <c r="D32" s="106"/>
      <c r="E32" s="19">
        <f>IF(E13&lt;&gt;"",IF(E31&lt;=12,"Niño",IF(AND(E31&gt;12,E31&lt;=18),"Adolesc.","Adulto")),"")</f>
      </c>
      <c r="G32" s="19">
        <f aca="true" t="shared" si="4" ref="G32:AY32">IF(G13&lt;&gt;"",IF(G31&lt;=12,"Niño",IF(AND(G31&gt;12,G31&lt;=18),"Adolesc.","Adulto")),"")</f>
      </c>
      <c r="H32" s="19">
        <f t="shared" si="4"/>
      </c>
      <c r="I32" s="19">
        <f t="shared" si="4"/>
      </c>
      <c r="J32" s="19">
        <f t="shared" si="4"/>
      </c>
      <c r="K32" s="19">
        <f t="shared" si="4"/>
      </c>
      <c r="L32" s="19">
        <f t="shared" si="4"/>
      </c>
      <c r="M32" s="19">
        <f t="shared" si="4"/>
      </c>
      <c r="N32" s="19">
        <f t="shared" si="4"/>
      </c>
      <c r="O32" s="19">
        <f t="shared" si="4"/>
      </c>
      <c r="P32" s="19">
        <f t="shared" si="4"/>
      </c>
      <c r="Q32" s="19">
        <f t="shared" si="4"/>
      </c>
      <c r="R32" s="19">
        <f t="shared" si="4"/>
      </c>
      <c r="S32" s="19">
        <f t="shared" si="4"/>
      </c>
      <c r="T32" s="19">
        <f t="shared" si="4"/>
      </c>
      <c r="U32" s="19">
        <f t="shared" si="4"/>
      </c>
      <c r="V32" s="19">
        <f t="shared" si="4"/>
      </c>
      <c r="W32" s="19">
        <f t="shared" si="4"/>
      </c>
      <c r="X32" s="19">
        <f t="shared" si="4"/>
      </c>
      <c r="Y32" s="19">
        <f t="shared" si="4"/>
      </c>
      <c r="Z32" s="19">
        <f t="shared" si="4"/>
      </c>
      <c r="AA32" s="19">
        <f t="shared" si="4"/>
      </c>
      <c r="AB32" s="19">
        <f t="shared" si="4"/>
      </c>
      <c r="AC32" s="19">
        <f t="shared" si="4"/>
      </c>
      <c r="AD32" s="19">
        <f t="shared" si="4"/>
      </c>
      <c r="AE32" s="19">
        <f t="shared" si="4"/>
      </c>
      <c r="AF32" s="19">
        <f t="shared" si="4"/>
      </c>
      <c r="AG32" s="19">
        <f t="shared" si="4"/>
      </c>
      <c r="AH32" s="19">
        <f t="shared" si="4"/>
      </c>
      <c r="AI32" s="19">
        <f t="shared" si="4"/>
      </c>
      <c r="AJ32" s="19">
        <f t="shared" si="4"/>
      </c>
      <c r="AK32" s="19">
        <f t="shared" si="4"/>
      </c>
      <c r="AL32" s="19">
        <f t="shared" si="4"/>
      </c>
      <c r="AM32" s="19">
        <f t="shared" si="4"/>
      </c>
      <c r="AN32" s="19">
        <f t="shared" si="4"/>
      </c>
      <c r="AO32" s="19">
        <f t="shared" si="4"/>
      </c>
      <c r="AP32" s="19">
        <f t="shared" si="4"/>
      </c>
      <c r="AQ32" s="19">
        <f t="shared" si="4"/>
      </c>
      <c r="AR32" s="19">
        <f t="shared" si="4"/>
      </c>
      <c r="AS32" s="19">
        <f t="shared" si="4"/>
      </c>
      <c r="AT32" s="19">
        <f t="shared" si="4"/>
      </c>
      <c r="AU32" s="19">
        <f t="shared" si="4"/>
      </c>
      <c r="AV32" s="19">
        <f t="shared" si="4"/>
      </c>
      <c r="AW32" s="19">
        <f t="shared" si="4"/>
      </c>
      <c r="AX32" s="19">
        <f t="shared" si="4"/>
      </c>
      <c r="AY32" s="19">
        <f t="shared" si="4"/>
      </c>
      <c r="AZ32" s="19">
        <f aca="true" t="shared" si="5" ref="AZ32:CR32">IF(AZ13&lt;&gt;"",IF(AZ31&lt;=12,"Niño",IF(AND(AZ31&gt;12,AZ31&lt;=18),"Adolesc.","Adulto")),"")</f>
      </c>
      <c r="BA32" s="19">
        <f t="shared" si="5"/>
      </c>
      <c r="BB32" s="19">
        <f t="shared" si="5"/>
      </c>
      <c r="BC32" s="19">
        <f t="shared" si="5"/>
      </c>
      <c r="BD32" s="19">
        <f t="shared" si="5"/>
      </c>
      <c r="BE32" s="19">
        <f t="shared" si="5"/>
      </c>
      <c r="BF32" s="19">
        <f t="shared" si="5"/>
      </c>
      <c r="BG32" s="19">
        <f t="shared" si="5"/>
      </c>
      <c r="BH32" s="19">
        <f t="shared" si="5"/>
      </c>
      <c r="BI32" s="19">
        <f t="shared" si="5"/>
      </c>
      <c r="BJ32" s="19">
        <f t="shared" si="5"/>
      </c>
      <c r="BK32" s="19">
        <f t="shared" si="5"/>
      </c>
      <c r="BL32" s="19">
        <f t="shared" si="5"/>
      </c>
      <c r="BM32" s="19">
        <f t="shared" si="5"/>
      </c>
      <c r="BN32" s="19">
        <f t="shared" si="5"/>
      </c>
      <c r="BO32" s="19">
        <f t="shared" si="5"/>
      </c>
      <c r="BP32" s="19">
        <f t="shared" si="5"/>
      </c>
      <c r="BQ32" s="19">
        <f t="shared" si="5"/>
      </c>
      <c r="BR32" s="19">
        <f t="shared" si="5"/>
      </c>
      <c r="BS32" s="19">
        <f t="shared" si="5"/>
      </c>
      <c r="BT32" s="19">
        <f t="shared" si="5"/>
      </c>
      <c r="BU32" s="19">
        <f t="shared" si="5"/>
      </c>
      <c r="BV32" s="19">
        <f t="shared" si="5"/>
      </c>
      <c r="BW32" s="19">
        <f t="shared" si="5"/>
      </c>
      <c r="BX32" s="19">
        <f t="shared" si="5"/>
      </c>
      <c r="BY32" s="19">
        <f t="shared" si="5"/>
      </c>
      <c r="BZ32" s="19">
        <f t="shared" si="5"/>
      </c>
      <c r="CA32" s="19">
        <f t="shared" si="5"/>
      </c>
      <c r="CB32" s="19">
        <f t="shared" si="5"/>
      </c>
      <c r="CC32" s="19">
        <f t="shared" si="5"/>
      </c>
      <c r="CD32" s="19">
        <f t="shared" si="5"/>
      </c>
      <c r="CE32" s="19">
        <f t="shared" si="5"/>
      </c>
      <c r="CF32" s="19">
        <f t="shared" si="5"/>
      </c>
      <c r="CG32" s="19">
        <f t="shared" si="5"/>
      </c>
      <c r="CH32" s="19">
        <f t="shared" si="5"/>
      </c>
      <c r="CI32" s="19">
        <f t="shared" si="5"/>
      </c>
      <c r="CJ32" s="19">
        <f t="shared" si="5"/>
      </c>
      <c r="CK32" s="19">
        <f t="shared" si="5"/>
      </c>
      <c r="CL32" s="19">
        <f t="shared" si="5"/>
      </c>
      <c r="CM32" s="19">
        <f t="shared" si="5"/>
      </c>
      <c r="CN32" s="19">
        <f t="shared" si="5"/>
      </c>
      <c r="CO32" s="19">
        <f t="shared" si="5"/>
      </c>
      <c r="CP32" s="19">
        <f t="shared" si="5"/>
      </c>
      <c r="CQ32" s="19">
        <f t="shared" si="5"/>
      </c>
      <c r="CR32" s="19">
        <f t="shared" si="5"/>
      </c>
      <c r="CS32" s="1" t="s">
        <v>103</v>
      </c>
    </row>
    <row r="33" spans="2:97" ht="13.5" thickBot="1">
      <c r="B33" s="123"/>
      <c r="C33" s="107" t="s">
        <v>85</v>
      </c>
      <c r="D33" s="20" t="s">
        <v>55</v>
      </c>
      <c r="E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1" t="s">
        <v>103</v>
      </c>
    </row>
    <row r="34" spans="2:97" ht="13.5" thickBot="1">
      <c r="B34" s="123"/>
      <c r="C34" s="108"/>
      <c r="D34" s="21" t="s">
        <v>56</v>
      </c>
      <c r="E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1" t="s">
        <v>103</v>
      </c>
    </row>
    <row r="35" spans="2:97" ht="13.5" customHeight="1" thickBot="1">
      <c r="B35" s="124"/>
      <c r="C35" s="109"/>
      <c r="D35" s="22" t="s">
        <v>57</v>
      </c>
      <c r="E35" s="44"/>
      <c r="F35" s="23"/>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1" t="s">
        <v>103</v>
      </c>
    </row>
    <row r="36" spans="2:97" ht="12" customHeight="1" thickBot="1">
      <c r="B36" s="24"/>
      <c r="C36" s="25"/>
      <c r="D36" s="25"/>
      <c r="E36" s="26"/>
      <c r="F36" s="27"/>
      <c r="G36" s="26"/>
      <c r="H36" s="26"/>
      <c r="I36" s="26"/>
      <c r="J36" s="26"/>
      <c r="K36" s="26"/>
      <c r="L36" s="26"/>
      <c r="M36" s="26"/>
      <c r="AZ36" s="26"/>
      <c r="BA36" s="26"/>
      <c r="BB36" s="26"/>
      <c r="BC36" s="26"/>
      <c r="BD36" s="26"/>
      <c r="BE36" s="26"/>
      <c r="BF36" s="26"/>
      <c r="CS36" s="1" t="s">
        <v>103</v>
      </c>
    </row>
    <row r="37" spans="2:97" ht="12" customHeight="1" hidden="1">
      <c r="B37" s="24"/>
      <c r="C37" s="25"/>
      <c r="D37" s="25"/>
      <c r="E37" s="26"/>
      <c r="F37" s="27"/>
      <c r="G37" s="26"/>
      <c r="H37" s="26"/>
      <c r="I37" s="26"/>
      <c r="J37" s="26"/>
      <c r="K37" s="26"/>
      <c r="L37" s="26"/>
      <c r="M37" s="26"/>
      <c r="AZ37" s="26"/>
      <c r="BA37" s="26"/>
      <c r="BB37" s="26"/>
      <c r="BC37" s="26"/>
      <c r="BD37" s="26"/>
      <c r="BE37" s="26"/>
      <c r="BF37" s="26"/>
      <c r="CS37" s="1" t="s">
        <v>103</v>
      </c>
    </row>
    <row r="38" spans="2:97" ht="12" customHeight="1" hidden="1">
      <c r="B38" s="24"/>
      <c r="C38" s="25" t="s">
        <v>155</v>
      </c>
      <c r="D38" s="25"/>
      <c r="E38" s="28">
        <f>(E28^0.425)*(E29^0.725)*0.007184</f>
        <v>0</v>
      </c>
      <c r="F38" s="27"/>
      <c r="G38" s="28">
        <f aca="true" t="shared" si="6" ref="G38:BR38">(G28^0.425)*(G29^0.725)*0.007184</f>
        <v>0</v>
      </c>
      <c r="H38" s="28">
        <f t="shared" si="6"/>
        <v>0</v>
      </c>
      <c r="I38" s="28">
        <f t="shared" si="6"/>
        <v>0</v>
      </c>
      <c r="J38" s="28">
        <f t="shared" si="6"/>
        <v>0</v>
      </c>
      <c r="K38" s="28">
        <f t="shared" si="6"/>
        <v>0</v>
      </c>
      <c r="L38" s="28">
        <f t="shared" si="6"/>
        <v>0</v>
      </c>
      <c r="M38" s="28">
        <f t="shared" si="6"/>
        <v>0</v>
      </c>
      <c r="N38" s="28">
        <f t="shared" si="6"/>
        <v>0</v>
      </c>
      <c r="O38" s="28">
        <f t="shared" si="6"/>
        <v>0</v>
      </c>
      <c r="P38" s="28">
        <f t="shared" si="6"/>
        <v>0</v>
      </c>
      <c r="Q38" s="28">
        <f t="shared" si="6"/>
        <v>0</v>
      </c>
      <c r="R38" s="28">
        <f t="shared" si="6"/>
        <v>0</v>
      </c>
      <c r="S38" s="28">
        <f t="shared" si="6"/>
        <v>0</v>
      </c>
      <c r="T38" s="28">
        <f t="shared" si="6"/>
        <v>0</v>
      </c>
      <c r="U38" s="28">
        <f t="shared" si="6"/>
        <v>0</v>
      </c>
      <c r="V38" s="28">
        <f t="shared" si="6"/>
        <v>0</v>
      </c>
      <c r="W38" s="28">
        <f t="shared" si="6"/>
        <v>0</v>
      </c>
      <c r="X38" s="28">
        <f t="shared" si="6"/>
        <v>0</v>
      </c>
      <c r="Y38" s="28">
        <f t="shared" si="6"/>
        <v>0</v>
      </c>
      <c r="Z38" s="28">
        <f t="shared" si="6"/>
        <v>0</v>
      </c>
      <c r="AA38" s="28">
        <f t="shared" si="6"/>
        <v>0</v>
      </c>
      <c r="AB38" s="28">
        <f t="shared" si="6"/>
        <v>0</v>
      </c>
      <c r="AC38" s="28">
        <f t="shared" si="6"/>
        <v>0</v>
      </c>
      <c r="AD38" s="28">
        <f t="shared" si="6"/>
        <v>0</v>
      </c>
      <c r="AE38" s="28">
        <f t="shared" si="6"/>
        <v>0</v>
      </c>
      <c r="AF38" s="28">
        <f t="shared" si="6"/>
        <v>0</v>
      </c>
      <c r="AG38" s="28">
        <f t="shared" si="6"/>
        <v>0</v>
      </c>
      <c r="AH38" s="28">
        <f t="shared" si="6"/>
        <v>0</v>
      </c>
      <c r="AI38" s="28">
        <f t="shared" si="6"/>
        <v>0</v>
      </c>
      <c r="AJ38" s="28">
        <f t="shared" si="6"/>
        <v>0</v>
      </c>
      <c r="AK38" s="28">
        <f t="shared" si="6"/>
        <v>0</v>
      </c>
      <c r="AL38" s="28">
        <f t="shared" si="6"/>
        <v>0</v>
      </c>
      <c r="AM38" s="28">
        <f t="shared" si="6"/>
        <v>0</v>
      </c>
      <c r="AN38" s="28">
        <f t="shared" si="6"/>
        <v>0</v>
      </c>
      <c r="AO38" s="28">
        <f t="shared" si="6"/>
        <v>0</v>
      </c>
      <c r="AP38" s="28">
        <f t="shared" si="6"/>
        <v>0</v>
      </c>
      <c r="AQ38" s="28">
        <f t="shared" si="6"/>
        <v>0</v>
      </c>
      <c r="AR38" s="28">
        <f t="shared" si="6"/>
        <v>0</v>
      </c>
      <c r="AS38" s="28">
        <f t="shared" si="6"/>
        <v>0</v>
      </c>
      <c r="AT38" s="28">
        <f t="shared" si="6"/>
        <v>0</v>
      </c>
      <c r="AU38" s="28">
        <f t="shared" si="6"/>
        <v>0</v>
      </c>
      <c r="AV38" s="28">
        <f t="shared" si="6"/>
        <v>0</v>
      </c>
      <c r="AW38" s="28">
        <f t="shared" si="6"/>
        <v>0</v>
      </c>
      <c r="AX38" s="28">
        <f t="shared" si="6"/>
        <v>0</v>
      </c>
      <c r="AY38" s="28">
        <f t="shared" si="6"/>
        <v>0</v>
      </c>
      <c r="AZ38" s="28">
        <f t="shared" si="6"/>
        <v>0</v>
      </c>
      <c r="BA38" s="28">
        <f t="shared" si="6"/>
        <v>0</v>
      </c>
      <c r="BB38" s="28">
        <f t="shared" si="6"/>
        <v>0</v>
      </c>
      <c r="BC38" s="28">
        <f t="shared" si="6"/>
        <v>0</v>
      </c>
      <c r="BD38" s="28">
        <f t="shared" si="6"/>
        <v>0</v>
      </c>
      <c r="BE38" s="28">
        <f t="shared" si="6"/>
        <v>0</v>
      </c>
      <c r="BF38" s="28">
        <f t="shared" si="6"/>
        <v>0</v>
      </c>
      <c r="BG38" s="28">
        <f t="shared" si="6"/>
        <v>0</v>
      </c>
      <c r="BH38" s="28">
        <f t="shared" si="6"/>
        <v>0</v>
      </c>
      <c r="BI38" s="28">
        <f t="shared" si="6"/>
        <v>0</v>
      </c>
      <c r="BJ38" s="28">
        <f t="shared" si="6"/>
        <v>0</v>
      </c>
      <c r="BK38" s="28">
        <f t="shared" si="6"/>
        <v>0</v>
      </c>
      <c r="BL38" s="28">
        <f t="shared" si="6"/>
        <v>0</v>
      </c>
      <c r="BM38" s="28">
        <f t="shared" si="6"/>
        <v>0</v>
      </c>
      <c r="BN38" s="28">
        <f t="shared" si="6"/>
        <v>0</v>
      </c>
      <c r="BO38" s="28">
        <f t="shared" si="6"/>
        <v>0</v>
      </c>
      <c r="BP38" s="28">
        <f t="shared" si="6"/>
        <v>0</v>
      </c>
      <c r="BQ38" s="28">
        <f t="shared" si="6"/>
        <v>0</v>
      </c>
      <c r="BR38" s="28">
        <f t="shared" si="6"/>
        <v>0</v>
      </c>
      <c r="BS38" s="28">
        <f aca="true" t="shared" si="7" ref="BS38:CR38">(BS28^0.425)*(BS29^0.725)*0.007184</f>
        <v>0</v>
      </c>
      <c r="BT38" s="28">
        <f t="shared" si="7"/>
        <v>0</v>
      </c>
      <c r="BU38" s="28">
        <f t="shared" si="7"/>
        <v>0</v>
      </c>
      <c r="BV38" s="28">
        <f t="shared" si="7"/>
        <v>0</v>
      </c>
      <c r="BW38" s="28">
        <f t="shared" si="7"/>
        <v>0</v>
      </c>
      <c r="BX38" s="28">
        <f t="shared" si="7"/>
        <v>0</v>
      </c>
      <c r="BY38" s="28">
        <f t="shared" si="7"/>
        <v>0</v>
      </c>
      <c r="BZ38" s="28">
        <f t="shared" si="7"/>
        <v>0</v>
      </c>
      <c r="CA38" s="28">
        <f t="shared" si="7"/>
        <v>0</v>
      </c>
      <c r="CB38" s="28">
        <f t="shared" si="7"/>
        <v>0</v>
      </c>
      <c r="CC38" s="28">
        <f t="shared" si="7"/>
        <v>0</v>
      </c>
      <c r="CD38" s="28">
        <f t="shared" si="7"/>
        <v>0</v>
      </c>
      <c r="CE38" s="28">
        <f t="shared" si="7"/>
        <v>0</v>
      </c>
      <c r="CF38" s="28">
        <f t="shared" si="7"/>
        <v>0</v>
      </c>
      <c r="CG38" s="28">
        <f t="shared" si="7"/>
        <v>0</v>
      </c>
      <c r="CH38" s="28">
        <f t="shared" si="7"/>
        <v>0</v>
      </c>
      <c r="CI38" s="28">
        <f t="shared" si="7"/>
        <v>0</v>
      </c>
      <c r="CJ38" s="28">
        <f t="shared" si="7"/>
        <v>0</v>
      </c>
      <c r="CK38" s="28">
        <f t="shared" si="7"/>
        <v>0</v>
      </c>
      <c r="CL38" s="28">
        <f t="shared" si="7"/>
        <v>0</v>
      </c>
      <c r="CM38" s="28">
        <f t="shared" si="7"/>
        <v>0</v>
      </c>
      <c r="CN38" s="28">
        <f t="shared" si="7"/>
        <v>0</v>
      </c>
      <c r="CO38" s="28">
        <f t="shared" si="7"/>
        <v>0</v>
      </c>
      <c r="CP38" s="28">
        <f t="shared" si="7"/>
        <v>0</v>
      </c>
      <c r="CQ38" s="28">
        <f t="shared" si="7"/>
        <v>0</v>
      </c>
      <c r="CR38" s="28">
        <f t="shared" si="7"/>
        <v>0</v>
      </c>
      <c r="CS38" s="1" t="s">
        <v>103</v>
      </c>
    </row>
    <row r="39" spans="2:97" ht="12" customHeight="1" hidden="1" thickBot="1">
      <c r="B39" s="24"/>
      <c r="C39" s="25" t="s">
        <v>75</v>
      </c>
      <c r="D39" s="25"/>
      <c r="E39" s="28" t="b">
        <f>IF(OR(TRIM($E$3)="",TRIM(E31)="",TRIM(E25)="",TRIM(E28)="",TRIM(E29)=""),FALSE,TRUE)</f>
        <v>0</v>
      </c>
      <c r="F39" s="27"/>
      <c r="G39" s="28" t="b">
        <f aca="true" t="shared" si="8" ref="G39:AY39">IF(OR(TRIM($E$3)="",TRIM(G31)="",TRIM(G25)="",TRIM(G28)="",TRIM(G29)=""),FALSE,TRUE)</f>
        <v>0</v>
      </c>
      <c r="H39" s="28" t="b">
        <f t="shared" si="8"/>
        <v>0</v>
      </c>
      <c r="I39" s="28" t="b">
        <f t="shared" si="8"/>
        <v>0</v>
      </c>
      <c r="J39" s="28" t="b">
        <f t="shared" si="8"/>
        <v>0</v>
      </c>
      <c r="K39" s="28" t="b">
        <f t="shared" si="8"/>
        <v>0</v>
      </c>
      <c r="L39" s="28" t="b">
        <f t="shared" si="8"/>
        <v>0</v>
      </c>
      <c r="M39" s="28" t="b">
        <f t="shared" si="8"/>
        <v>0</v>
      </c>
      <c r="N39" s="28" t="b">
        <f t="shared" si="8"/>
        <v>0</v>
      </c>
      <c r="O39" s="28" t="b">
        <f t="shared" si="8"/>
        <v>0</v>
      </c>
      <c r="P39" s="28" t="b">
        <f t="shared" si="8"/>
        <v>0</v>
      </c>
      <c r="Q39" s="28" t="b">
        <f t="shared" si="8"/>
        <v>0</v>
      </c>
      <c r="R39" s="28" t="b">
        <f t="shared" si="8"/>
        <v>0</v>
      </c>
      <c r="S39" s="28" t="b">
        <f t="shared" si="8"/>
        <v>0</v>
      </c>
      <c r="T39" s="28" t="b">
        <f t="shared" si="8"/>
        <v>0</v>
      </c>
      <c r="U39" s="28" t="b">
        <f t="shared" si="8"/>
        <v>0</v>
      </c>
      <c r="V39" s="28" t="b">
        <f t="shared" si="8"/>
        <v>0</v>
      </c>
      <c r="W39" s="28" t="b">
        <f t="shared" si="8"/>
        <v>0</v>
      </c>
      <c r="X39" s="28" t="b">
        <f t="shared" si="8"/>
        <v>0</v>
      </c>
      <c r="Y39" s="28" t="b">
        <f t="shared" si="8"/>
        <v>0</v>
      </c>
      <c r="Z39" s="28" t="b">
        <f t="shared" si="8"/>
        <v>0</v>
      </c>
      <c r="AA39" s="28" t="b">
        <f t="shared" si="8"/>
        <v>0</v>
      </c>
      <c r="AB39" s="28" t="b">
        <f t="shared" si="8"/>
        <v>0</v>
      </c>
      <c r="AC39" s="28" t="b">
        <f t="shared" si="8"/>
        <v>0</v>
      </c>
      <c r="AD39" s="28" t="b">
        <f t="shared" si="8"/>
        <v>0</v>
      </c>
      <c r="AE39" s="28" t="b">
        <f t="shared" si="8"/>
        <v>0</v>
      </c>
      <c r="AF39" s="28" t="b">
        <f t="shared" si="8"/>
        <v>0</v>
      </c>
      <c r="AG39" s="28" t="b">
        <f t="shared" si="8"/>
        <v>0</v>
      </c>
      <c r="AH39" s="28" t="b">
        <f t="shared" si="8"/>
        <v>0</v>
      </c>
      <c r="AI39" s="28" t="b">
        <f t="shared" si="8"/>
        <v>0</v>
      </c>
      <c r="AJ39" s="28" t="b">
        <f t="shared" si="8"/>
        <v>0</v>
      </c>
      <c r="AK39" s="28" t="b">
        <f t="shared" si="8"/>
        <v>0</v>
      </c>
      <c r="AL39" s="28" t="b">
        <f t="shared" si="8"/>
        <v>0</v>
      </c>
      <c r="AM39" s="28" t="b">
        <f t="shared" si="8"/>
        <v>0</v>
      </c>
      <c r="AN39" s="28" t="b">
        <f t="shared" si="8"/>
        <v>0</v>
      </c>
      <c r="AO39" s="28" t="b">
        <f t="shared" si="8"/>
        <v>0</v>
      </c>
      <c r="AP39" s="28" t="b">
        <f t="shared" si="8"/>
        <v>0</v>
      </c>
      <c r="AQ39" s="28" t="b">
        <f t="shared" si="8"/>
        <v>0</v>
      </c>
      <c r="AR39" s="28" t="b">
        <f t="shared" si="8"/>
        <v>0</v>
      </c>
      <c r="AS39" s="28" t="b">
        <f t="shared" si="8"/>
        <v>0</v>
      </c>
      <c r="AT39" s="28" t="b">
        <f t="shared" si="8"/>
        <v>0</v>
      </c>
      <c r="AU39" s="28" t="b">
        <f t="shared" si="8"/>
        <v>0</v>
      </c>
      <c r="AV39" s="28" t="b">
        <f t="shared" si="8"/>
        <v>0</v>
      </c>
      <c r="AW39" s="28" t="b">
        <f t="shared" si="8"/>
        <v>0</v>
      </c>
      <c r="AX39" s="28" t="b">
        <f t="shared" si="8"/>
        <v>0</v>
      </c>
      <c r="AY39" s="28" t="b">
        <f t="shared" si="8"/>
        <v>0</v>
      </c>
      <c r="AZ39" s="28" t="b">
        <f aca="true" t="shared" si="9" ref="AZ39:CR39">IF(OR(TRIM($E$3)="",TRIM(AZ31)="",TRIM(AZ25)="",TRIM(AZ28)="",TRIM(AZ29)=""),FALSE,TRUE)</f>
        <v>0</v>
      </c>
      <c r="BA39" s="28" t="b">
        <f t="shared" si="9"/>
        <v>0</v>
      </c>
      <c r="BB39" s="28" t="b">
        <f t="shared" si="9"/>
        <v>0</v>
      </c>
      <c r="BC39" s="28" t="b">
        <f t="shared" si="9"/>
        <v>0</v>
      </c>
      <c r="BD39" s="28" t="b">
        <f t="shared" si="9"/>
        <v>0</v>
      </c>
      <c r="BE39" s="28" t="b">
        <f t="shared" si="9"/>
        <v>0</v>
      </c>
      <c r="BF39" s="28" t="b">
        <f t="shared" si="9"/>
        <v>0</v>
      </c>
      <c r="BG39" s="28" t="b">
        <f t="shared" si="9"/>
        <v>0</v>
      </c>
      <c r="BH39" s="28" t="b">
        <f t="shared" si="9"/>
        <v>0</v>
      </c>
      <c r="BI39" s="28" t="b">
        <f t="shared" si="9"/>
        <v>0</v>
      </c>
      <c r="BJ39" s="28" t="b">
        <f t="shared" si="9"/>
        <v>0</v>
      </c>
      <c r="BK39" s="28" t="b">
        <f t="shared" si="9"/>
        <v>0</v>
      </c>
      <c r="BL39" s="28" t="b">
        <f t="shared" si="9"/>
        <v>0</v>
      </c>
      <c r="BM39" s="28" t="b">
        <f t="shared" si="9"/>
        <v>0</v>
      </c>
      <c r="BN39" s="28" t="b">
        <f t="shared" si="9"/>
        <v>0</v>
      </c>
      <c r="BO39" s="28" t="b">
        <f t="shared" si="9"/>
        <v>0</v>
      </c>
      <c r="BP39" s="28" t="b">
        <f t="shared" si="9"/>
        <v>0</v>
      </c>
      <c r="BQ39" s="28" t="b">
        <f t="shared" si="9"/>
        <v>0</v>
      </c>
      <c r="BR39" s="28" t="b">
        <f t="shared" si="9"/>
        <v>0</v>
      </c>
      <c r="BS39" s="28" t="b">
        <f t="shared" si="9"/>
        <v>0</v>
      </c>
      <c r="BT39" s="28" t="b">
        <f t="shared" si="9"/>
        <v>0</v>
      </c>
      <c r="BU39" s="28" t="b">
        <f t="shared" si="9"/>
        <v>0</v>
      </c>
      <c r="BV39" s="28" t="b">
        <f t="shared" si="9"/>
        <v>0</v>
      </c>
      <c r="BW39" s="28" t="b">
        <f t="shared" si="9"/>
        <v>0</v>
      </c>
      <c r="BX39" s="28" t="b">
        <f t="shared" si="9"/>
        <v>0</v>
      </c>
      <c r="BY39" s="28" t="b">
        <f t="shared" si="9"/>
        <v>0</v>
      </c>
      <c r="BZ39" s="28" t="b">
        <f t="shared" si="9"/>
        <v>0</v>
      </c>
      <c r="CA39" s="28" t="b">
        <f t="shared" si="9"/>
        <v>0</v>
      </c>
      <c r="CB39" s="28" t="b">
        <f t="shared" si="9"/>
        <v>0</v>
      </c>
      <c r="CC39" s="28" t="b">
        <f t="shared" si="9"/>
        <v>0</v>
      </c>
      <c r="CD39" s="28" t="b">
        <f t="shared" si="9"/>
        <v>0</v>
      </c>
      <c r="CE39" s="28" t="b">
        <f t="shared" si="9"/>
        <v>0</v>
      </c>
      <c r="CF39" s="28" t="b">
        <f t="shared" si="9"/>
        <v>0</v>
      </c>
      <c r="CG39" s="28" t="b">
        <f t="shared" si="9"/>
        <v>0</v>
      </c>
      <c r="CH39" s="28" t="b">
        <f t="shared" si="9"/>
        <v>0</v>
      </c>
      <c r="CI39" s="28" t="b">
        <f t="shared" si="9"/>
        <v>0</v>
      </c>
      <c r="CJ39" s="28" t="b">
        <f t="shared" si="9"/>
        <v>0</v>
      </c>
      <c r="CK39" s="28" t="b">
        <f t="shared" si="9"/>
        <v>0</v>
      </c>
      <c r="CL39" s="28" t="b">
        <f t="shared" si="9"/>
        <v>0</v>
      </c>
      <c r="CM39" s="28" t="b">
        <f t="shared" si="9"/>
        <v>0</v>
      </c>
      <c r="CN39" s="28" t="b">
        <f t="shared" si="9"/>
        <v>0</v>
      </c>
      <c r="CO39" s="28" t="b">
        <f t="shared" si="9"/>
        <v>0</v>
      </c>
      <c r="CP39" s="28" t="b">
        <f t="shared" si="9"/>
        <v>0</v>
      </c>
      <c r="CQ39" s="28" t="b">
        <f t="shared" si="9"/>
        <v>0</v>
      </c>
      <c r="CR39" s="28" t="b">
        <f t="shared" si="9"/>
        <v>0</v>
      </c>
      <c r="CS39" s="1" t="s">
        <v>103</v>
      </c>
    </row>
    <row r="40" spans="2:97" ht="12" customHeight="1" hidden="1" thickBot="1">
      <c r="B40" s="24"/>
      <c r="C40" s="25" t="s">
        <v>156</v>
      </c>
      <c r="D40" s="25"/>
      <c r="E40" s="98" t="s">
        <v>154</v>
      </c>
      <c r="F40" s="27"/>
      <c r="G40" s="101" t="str">
        <f>$E$40</f>
        <v>SI</v>
      </c>
      <c r="H40" s="101" t="str">
        <f aca="true" t="shared" si="10" ref="H40:BS40">$E$40</f>
        <v>SI</v>
      </c>
      <c r="I40" s="101" t="str">
        <f t="shared" si="10"/>
        <v>SI</v>
      </c>
      <c r="J40" s="101" t="str">
        <f t="shared" si="10"/>
        <v>SI</v>
      </c>
      <c r="K40" s="101" t="str">
        <f t="shared" si="10"/>
        <v>SI</v>
      </c>
      <c r="L40" s="101" t="str">
        <f t="shared" si="10"/>
        <v>SI</v>
      </c>
      <c r="M40" s="101" t="str">
        <f t="shared" si="10"/>
        <v>SI</v>
      </c>
      <c r="N40" s="101" t="str">
        <f t="shared" si="10"/>
        <v>SI</v>
      </c>
      <c r="O40" s="101" t="str">
        <f t="shared" si="10"/>
        <v>SI</v>
      </c>
      <c r="P40" s="101" t="str">
        <f t="shared" si="10"/>
        <v>SI</v>
      </c>
      <c r="Q40" s="101" t="str">
        <f t="shared" si="10"/>
        <v>SI</v>
      </c>
      <c r="R40" s="101" t="str">
        <f t="shared" si="10"/>
        <v>SI</v>
      </c>
      <c r="S40" s="101" t="str">
        <f t="shared" si="10"/>
        <v>SI</v>
      </c>
      <c r="T40" s="101" t="str">
        <f t="shared" si="10"/>
        <v>SI</v>
      </c>
      <c r="U40" s="101" t="str">
        <f t="shared" si="10"/>
        <v>SI</v>
      </c>
      <c r="V40" s="101" t="str">
        <f t="shared" si="10"/>
        <v>SI</v>
      </c>
      <c r="W40" s="101" t="str">
        <f t="shared" si="10"/>
        <v>SI</v>
      </c>
      <c r="X40" s="101" t="str">
        <f t="shared" si="10"/>
        <v>SI</v>
      </c>
      <c r="Y40" s="101" t="str">
        <f t="shared" si="10"/>
        <v>SI</v>
      </c>
      <c r="Z40" s="101" t="str">
        <f t="shared" si="10"/>
        <v>SI</v>
      </c>
      <c r="AA40" s="101" t="str">
        <f t="shared" si="10"/>
        <v>SI</v>
      </c>
      <c r="AB40" s="101" t="str">
        <f t="shared" si="10"/>
        <v>SI</v>
      </c>
      <c r="AC40" s="101" t="str">
        <f t="shared" si="10"/>
        <v>SI</v>
      </c>
      <c r="AD40" s="101" t="str">
        <f t="shared" si="10"/>
        <v>SI</v>
      </c>
      <c r="AE40" s="101" t="str">
        <f t="shared" si="10"/>
        <v>SI</v>
      </c>
      <c r="AF40" s="101" t="str">
        <f t="shared" si="10"/>
        <v>SI</v>
      </c>
      <c r="AG40" s="101" t="str">
        <f t="shared" si="10"/>
        <v>SI</v>
      </c>
      <c r="AH40" s="101" t="str">
        <f t="shared" si="10"/>
        <v>SI</v>
      </c>
      <c r="AI40" s="101" t="str">
        <f t="shared" si="10"/>
        <v>SI</v>
      </c>
      <c r="AJ40" s="101" t="str">
        <f t="shared" si="10"/>
        <v>SI</v>
      </c>
      <c r="AK40" s="101" t="str">
        <f t="shared" si="10"/>
        <v>SI</v>
      </c>
      <c r="AL40" s="101" t="str">
        <f t="shared" si="10"/>
        <v>SI</v>
      </c>
      <c r="AM40" s="101" t="str">
        <f t="shared" si="10"/>
        <v>SI</v>
      </c>
      <c r="AN40" s="101" t="str">
        <f t="shared" si="10"/>
        <v>SI</v>
      </c>
      <c r="AO40" s="101" t="str">
        <f t="shared" si="10"/>
        <v>SI</v>
      </c>
      <c r="AP40" s="101" t="str">
        <f t="shared" si="10"/>
        <v>SI</v>
      </c>
      <c r="AQ40" s="101" t="str">
        <f t="shared" si="10"/>
        <v>SI</v>
      </c>
      <c r="AR40" s="101" t="str">
        <f t="shared" si="10"/>
        <v>SI</v>
      </c>
      <c r="AS40" s="101" t="str">
        <f t="shared" si="10"/>
        <v>SI</v>
      </c>
      <c r="AT40" s="101" t="str">
        <f t="shared" si="10"/>
        <v>SI</v>
      </c>
      <c r="AU40" s="101" t="str">
        <f t="shared" si="10"/>
        <v>SI</v>
      </c>
      <c r="AV40" s="101" t="str">
        <f t="shared" si="10"/>
        <v>SI</v>
      </c>
      <c r="AW40" s="101" t="str">
        <f t="shared" si="10"/>
        <v>SI</v>
      </c>
      <c r="AX40" s="101" t="str">
        <f t="shared" si="10"/>
        <v>SI</v>
      </c>
      <c r="AY40" s="101" t="str">
        <f t="shared" si="10"/>
        <v>SI</v>
      </c>
      <c r="AZ40" s="101" t="str">
        <f t="shared" si="10"/>
        <v>SI</v>
      </c>
      <c r="BA40" s="101" t="str">
        <f t="shared" si="10"/>
        <v>SI</v>
      </c>
      <c r="BB40" s="101" t="str">
        <f t="shared" si="10"/>
        <v>SI</v>
      </c>
      <c r="BC40" s="101" t="str">
        <f t="shared" si="10"/>
        <v>SI</v>
      </c>
      <c r="BD40" s="101" t="str">
        <f t="shared" si="10"/>
        <v>SI</v>
      </c>
      <c r="BE40" s="101" t="str">
        <f t="shared" si="10"/>
        <v>SI</v>
      </c>
      <c r="BF40" s="101" t="str">
        <f t="shared" si="10"/>
        <v>SI</v>
      </c>
      <c r="BG40" s="101" t="str">
        <f t="shared" si="10"/>
        <v>SI</v>
      </c>
      <c r="BH40" s="101" t="str">
        <f t="shared" si="10"/>
        <v>SI</v>
      </c>
      <c r="BI40" s="101" t="str">
        <f t="shared" si="10"/>
        <v>SI</v>
      </c>
      <c r="BJ40" s="101" t="str">
        <f t="shared" si="10"/>
        <v>SI</v>
      </c>
      <c r="BK40" s="101" t="str">
        <f t="shared" si="10"/>
        <v>SI</v>
      </c>
      <c r="BL40" s="101" t="str">
        <f t="shared" si="10"/>
        <v>SI</v>
      </c>
      <c r="BM40" s="101" t="str">
        <f t="shared" si="10"/>
        <v>SI</v>
      </c>
      <c r="BN40" s="101" t="str">
        <f t="shared" si="10"/>
        <v>SI</v>
      </c>
      <c r="BO40" s="101" t="str">
        <f t="shared" si="10"/>
        <v>SI</v>
      </c>
      <c r="BP40" s="101" t="str">
        <f t="shared" si="10"/>
        <v>SI</v>
      </c>
      <c r="BQ40" s="101" t="str">
        <f t="shared" si="10"/>
        <v>SI</v>
      </c>
      <c r="BR40" s="101" t="str">
        <f t="shared" si="10"/>
        <v>SI</v>
      </c>
      <c r="BS40" s="101" t="str">
        <f t="shared" si="10"/>
        <v>SI</v>
      </c>
      <c r="BT40" s="101" t="str">
        <f aca="true" t="shared" si="11" ref="BT40:CR40">$E$40</f>
        <v>SI</v>
      </c>
      <c r="BU40" s="101" t="str">
        <f t="shared" si="11"/>
        <v>SI</v>
      </c>
      <c r="BV40" s="101" t="str">
        <f t="shared" si="11"/>
        <v>SI</v>
      </c>
      <c r="BW40" s="101" t="str">
        <f t="shared" si="11"/>
        <v>SI</v>
      </c>
      <c r="BX40" s="101" t="str">
        <f t="shared" si="11"/>
        <v>SI</v>
      </c>
      <c r="BY40" s="101" t="str">
        <f t="shared" si="11"/>
        <v>SI</v>
      </c>
      <c r="BZ40" s="101" t="str">
        <f t="shared" si="11"/>
        <v>SI</v>
      </c>
      <c r="CA40" s="101" t="str">
        <f t="shared" si="11"/>
        <v>SI</v>
      </c>
      <c r="CB40" s="101" t="str">
        <f t="shared" si="11"/>
        <v>SI</v>
      </c>
      <c r="CC40" s="101" t="str">
        <f t="shared" si="11"/>
        <v>SI</v>
      </c>
      <c r="CD40" s="101" t="str">
        <f t="shared" si="11"/>
        <v>SI</v>
      </c>
      <c r="CE40" s="101" t="str">
        <f t="shared" si="11"/>
        <v>SI</v>
      </c>
      <c r="CF40" s="101" t="str">
        <f t="shared" si="11"/>
        <v>SI</v>
      </c>
      <c r="CG40" s="101" t="str">
        <f t="shared" si="11"/>
        <v>SI</v>
      </c>
      <c r="CH40" s="101" t="str">
        <f t="shared" si="11"/>
        <v>SI</v>
      </c>
      <c r="CI40" s="101" t="str">
        <f t="shared" si="11"/>
        <v>SI</v>
      </c>
      <c r="CJ40" s="101" t="str">
        <f t="shared" si="11"/>
        <v>SI</v>
      </c>
      <c r="CK40" s="101" t="str">
        <f t="shared" si="11"/>
        <v>SI</v>
      </c>
      <c r="CL40" s="101" t="str">
        <f t="shared" si="11"/>
        <v>SI</v>
      </c>
      <c r="CM40" s="101" t="str">
        <f t="shared" si="11"/>
        <v>SI</v>
      </c>
      <c r="CN40" s="101" t="str">
        <f t="shared" si="11"/>
        <v>SI</v>
      </c>
      <c r="CO40" s="101" t="str">
        <f t="shared" si="11"/>
        <v>SI</v>
      </c>
      <c r="CP40" s="101" t="str">
        <f t="shared" si="11"/>
        <v>SI</v>
      </c>
      <c r="CQ40" s="101" t="str">
        <f t="shared" si="11"/>
        <v>SI</v>
      </c>
      <c r="CR40" s="101" t="str">
        <f t="shared" si="11"/>
        <v>SI</v>
      </c>
      <c r="CS40" s="1" t="s">
        <v>103</v>
      </c>
    </row>
    <row r="41" spans="2:97" ht="12" customHeight="1" hidden="1" thickBot="1">
      <c r="B41" s="111" t="s">
        <v>157</v>
      </c>
      <c r="C41" s="112"/>
      <c r="D41" s="112"/>
      <c r="E41" s="99">
        <f>IF(E38=0,1.73,E38)</f>
        <v>1.73</v>
      </c>
      <c r="F41" s="27"/>
      <c r="G41" s="99">
        <f aca="true" t="shared" si="12" ref="G41:BR41">IF(G38=0,1.73,G38)</f>
        <v>1.73</v>
      </c>
      <c r="H41" s="99">
        <f t="shared" si="12"/>
        <v>1.73</v>
      </c>
      <c r="I41" s="99">
        <f t="shared" si="12"/>
        <v>1.73</v>
      </c>
      <c r="J41" s="99">
        <f t="shared" si="12"/>
        <v>1.73</v>
      </c>
      <c r="K41" s="99">
        <f t="shared" si="12"/>
        <v>1.73</v>
      </c>
      <c r="L41" s="99">
        <f t="shared" si="12"/>
        <v>1.73</v>
      </c>
      <c r="M41" s="99">
        <f t="shared" si="12"/>
        <v>1.73</v>
      </c>
      <c r="N41" s="99">
        <f t="shared" si="12"/>
        <v>1.73</v>
      </c>
      <c r="O41" s="99">
        <f t="shared" si="12"/>
        <v>1.73</v>
      </c>
      <c r="P41" s="99">
        <f t="shared" si="12"/>
        <v>1.73</v>
      </c>
      <c r="Q41" s="99">
        <f t="shared" si="12"/>
        <v>1.73</v>
      </c>
      <c r="R41" s="99">
        <f t="shared" si="12"/>
        <v>1.73</v>
      </c>
      <c r="S41" s="99">
        <f t="shared" si="12"/>
        <v>1.73</v>
      </c>
      <c r="T41" s="99">
        <f t="shared" si="12"/>
        <v>1.73</v>
      </c>
      <c r="U41" s="99">
        <f t="shared" si="12"/>
        <v>1.73</v>
      </c>
      <c r="V41" s="99">
        <f t="shared" si="12"/>
        <v>1.73</v>
      </c>
      <c r="W41" s="99">
        <f t="shared" si="12"/>
        <v>1.73</v>
      </c>
      <c r="X41" s="99">
        <f t="shared" si="12"/>
        <v>1.73</v>
      </c>
      <c r="Y41" s="99">
        <f t="shared" si="12"/>
        <v>1.73</v>
      </c>
      <c r="Z41" s="99">
        <f t="shared" si="12"/>
        <v>1.73</v>
      </c>
      <c r="AA41" s="99">
        <f t="shared" si="12"/>
        <v>1.73</v>
      </c>
      <c r="AB41" s="99">
        <f t="shared" si="12"/>
        <v>1.73</v>
      </c>
      <c r="AC41" s="99">
        <f t="shared" si="12"/>
        <v>1.73</v>
      </c>
      <c r="AD41" s="99">
        <f t="shared" si="12"/>
        <v>1.73</v>
      </c>
      <c r="AE41" s="99">
        <f t="shared" si="12"/>
        <v>1.73</v>
      </c>
      <c r="AF41" s="99">
        <f t="shared" si="12"/>
        <v>1.73</v>
      </c>
      <c r="AG41" s="99">
        <f t="shared" si="12"/>
        <v>1.73</v>
      </c>
      <c r="AH41" s="99">
        <f t="shared" si="12"/>
        <v>1.73</v>
      </c>
      <c r="AI41" s="99">
        <f t="shared" si="12"/>
        <v>1.73</v>
      </c>
      <c r="AJ41" s="99">
        <f t="shared" si="12"/>
        <v>1.73</v>
      </c>
      <c r="AK41" s="99">
        <f t="shared" si="12"/>
        <v>1.73</v>
      </c>
      <c r="AL41" s="99">
        <f t="shared" si="12"/>
        <v>1.73</v>
      </c>
      <c r="AM41" s="99">
        <f t="shared" si="12"/>
        <v>1.73</v>
      </c>
      <c r="AN41" s="99">
        <f t="shared" si="12"/>
        <v>1.73</v>
      </c>
      <c r="AO41" s="99">
        <f t="shared" si="12"/>
        <v>1.73</v>
      </c>
      <c r="AP41" s="99">
        <f t="shared" si="12"/>
        <v>1.73</v>
      </c>
      <c r="AQ41" s="99">
        <f t="shared" si="12"/>
        <v>1.73</v>
      </c>
      <c r="AR41" s="99">
        <f t="shared" si="12"/>
        <v>1.73</v>
      </c>
      <c r="AS41" s="99">
        <f t="shared" si="12"/>
        <v>1.73</v>
      </c>
      <c r="AT41" s="99">
        <f t="shared" si="12"/>
        <v>1.73</v>
      </c>
      <c r="AU41" s="99">
        <f t="shared" si="12"/>
        <v>1.73</v>
      </c>
      <c r="AV41" s="99">
        <f t="shared" si="12"/>
        <v>1.73</v>
      </c>
      <c r="AW41" s="99">
        <f t="shared" si="12"/>
        <v>1.73</v>
      </c>
      <c r="AX41" s="99">
        <f t="shared" si="12"/>
        <v>1.73</v>
      </c>
      <c r="AY41" s="99">
        <f t="shared" si="12"/>
        <v>1.73</v>
      </c>
      <c r="AZ41" s="99">
        <f t="shared" si="12"/>
        <v>1.73</v>
      </c>
      <c r="BA41" s="99">
        <f t="shared" si="12"/>
        <v>1.73</v>
      </c>
      <c r="BB41" s="99">
        <f t="shared" si="12"/>
        <v>1.73</v>
      </c>
      <c r="BC41" s="99">
        <f t="shared" si="12"/>
        <v>1.73</v>
      </c>
      <c r="BD41" s="99">
        <f t="shared" si="12"/>
        <v>1.73</v>
      </c>
      <c r="BE41" s="99">
        <f t="shared" si="12"/>
        <v>1.73</v>
      </c>
      <c r="BF41" s="99">
        <f t="shared" si="12"/>
        <v>1.73</v>
      </c>
      <c r="BG41" s="99">
        <f t="shared" si="12"/>
        <v>1.73</v>
      </c>
      <c r="BH41" s="99">
        <f t="shared" si="12"/>
        <v>1.73</v>
      </c>
      <c r="BI41" s="99">
        <f t="shared" si="12"/>
        <v>1.73</v>
      </c>
      <c r="BJ41" s="99">
        <f t="shared" si="12"/>
        <v>1.73</v>
      </c>
      <c r="BK41" s="99">
        <f t="shared" si="12"/>
        <v>1.73</v>
      </c>
      <c r="BL41" s="99">
        <f t="shared" si="12"/>
        <v>1.73</v>
      </c>
      <c r="BM41" s="99">
        <f t="shared" si="12"/>
        <v>1.73</v>
      </c>
      <c r="BN41" s="99">
        <f t="shared" si="12"/>
        <v>1.73</v>
      </c>
      <c r="BO41" s="99">
        <f t="shared" si="12"/>
        <v>1.73</v>
      </c>
      <c r="BP41" s="99">
        <f t="shared" si="12"/>
        <v>1.73</v>
      </c>
      <c r="BQ41" s="99">
        <f t="shared" si="12"/>
        <v>1.73</v>
      </c>
      <c r="BR41" s="99">
        <f t="shared" si="12"/>
        <v>1.73</v>
      </c>
      <c r="BS41" s="99">
        <f aca="true" t="shared" si="13" ref="BS41:CR41">IF(BS38=0,1.73,BS38)</f>
        <v>1.73</v>
      </c>
      <c r="BT41" s="99">
        <f t="shared" si="13"/>
        <v>1.73</v>
      </c>
      <c r="BU41" s="99">
        <f t="shared" si="13"/>
        <v>1.73</v>
      </c>
      <c r="BV41" s="99">
        <f t="shared" si="13"/>
        <v>1.73</v>
      </c>
      <c r="BW41" s="99">
        <f t="shared" si="13"/>
        <v>1.73</v>
      </c>
      <c r="BX41" s="99">
        <f t="shared" si="13"/>
        <v>1.73</v>
      </c>
      <c r="BY41" s="99">
        <f t="shared" si="13"/>
        <v>1.73</v>
      </c>
      <c r="BZ41" s="99">
        <f t="shared" si="13"/>
        <v>1.73</v>
      </c>
      <c r="CA41" s="99">
        <f t="shared" si="13"/>
        <v>1.73</v>
      </c>
      <c r="CB41" s="99">
        <f t="shared" si="13"/>
        <v>1.73</v>
      </c>
      <c r="CC41" s="99">
        <f t="shared" si="13"/>
        <v>1.73</v>
      </c>
      <c r="CD41" s="99">
        <f t="shared" si="13"/>
        <v>1.73</v>
      </c>
      <c r="CE41" s="99">
        <f t="shared" si="13"/>
        <v>1.73</v>
      </c>
      <c r="CF41" s="99">
        <f t="shared" si="13"/>
        <v>1.73</v>
      </c>
      <c r="CG41" s="99">
        <f t="shared" si="13"/>
        <v>1.73</v>
      </c>
      <c r="CH41" s="99">
        <f t="shared" si="13"/>
        <v>1.73</v>
      </c>
      <c r="CI41" s="99">
        <f t="shared" si="13"/>
        <v>1.73</v>
      </c>
      <c r="CJ41" s="99">
        <f t="shared" si="13"/>
        <v>1.73</v>
      </c>
      <c r="CK41" s="99">
        <f t="shared" si="13"/>
        <v>1.73</v>
      </c>
      <c r="CL41" s="99">
        <f t="shared" si="13"/>
        <v>1.73</v>
      </c>
      <c r="CM41" s="99">
        <f t="shared" si="13"/>
        <v>1.73</v>
      </c>
      <c r="CN41" s="99">
        <f t="shared" si="13"/>
        <v>1.73</v>
      </c>
      <c r="CO41" s="99">
        <f t="shared" si="13"/>
        <v>1.73</v>
      </c>
      <c r="CP41" s="99">
        <f t="shared" si="13"/>
        <v>1.73</v>
      </c>
      <c r="CQ41" s="99">
        <f t="shared" si="13"/>
        <v>1.73</v>
      </c>
      <c r="CR41" s="99">
        <f t="shared" si="13"/>
        <v>1.73</v>
      </c>
      <c r="CS41" s="1" t="s">
        <v>103</v>
      </c>
    </row>
    <row r="42" spans="2:97" ht="12" customHeight="1" hidden="1">
      <c r="B42" s="24"/>
      <c r="C42" s="29" t="s">
        <v>76</v>
      </c>
      <c r="D42" s="25"/>
      <c r="E42" s="30">
        <f>IF(OR(E31&lt;=18,E31&gt;100,E25&lt;=0),0,IF($E$3="M",(((((140-E31)*E28))/(72*E25))*1.73)/E41,IF($E$3="F",(((((140-E31)*E28))/(72*E25)*0.85)*1.73)/E41,0)))</f>
        <v>0</v>
      </c>
      <c r="F42" s="27"/>
      <c r="G42" s="30">
        <f aca="true" t="shared" si="14" ref="G42:BR42">IF(OR(G31&lt;=18,G31&gt;100,G25&lt;=0),0,IF($E$3="M",(((((140-G31)*G28))/(72*G25))*1.73)/G41,IF($E$3="F",(((((140-G31)*G28))/(72*G25)*0.85)*1.73)/G41,0)))</f>
        <v>0</v>
      </c>
      <c r="H42" s="30">
        <f t="shared" si="14"/>
        <v>0</v>
      </c>
      <c r="I42" s="30">
        <f t="shared" si="14"/>
        <v>0</v>
      </c>
      <c r="J42" s="30">
        <f t="shared" si="14"/>
        <v>0</v>
      </c>
      <c r="K42" s="30">
        <f t="shared" si="14"/>
        <v>0</v>
      </c>
      <c r="L42" s="30">
        <f t="shared" si="14"/>
        <v>0</v>
      </c>
      <c r="M42" s="30">
        <f t="shared" si="14"/>
        <v>0</v>
      </c>
      <c r="N42" s="30">
        <f t="shared" si="14"/>
        <v>0</v>
      </c>
      <c r="O42" s="30">
        <f t="shared" si="14"/>
        <v>0</v>
      </c>
      <c r="P42" s="30">
        <f t="shared" si="14"/>
        <v>0</v>
      </c>
      <c r="Q42" s="30">
        <f t="shared" si="14"/>
        <v>0</v>
      </c>
      <c r="R42" s="30">
        <f t="shared" si="14"/>
        <v>0</v>
      </c>
      <c r="S42" s="30">
        <f t="shared" si="14"/>
        <v>0</v>
      </c>
      <c r="T42" s="30">
        <f t="shared" si="14"/>
        <v>0</v>
      </c>
      <c r="U42" s="30">
        <f t="shared" si="14"/>
        <v>0</v>
      </c>
      <c r="V42" s="30">
        <f t="shared" si="14"/>
        <v>0</v>
      </c>
      <c r="W42" s="30">
        <f t="shared" si="14"/>
        <v>0</v>
      </c>
      <c r="X42" s="30">
        <f t="shared" si="14"/>
        <v>0</v>
      </c>
      <c r="Y42" s="30">
        <f t="shared" si="14"/>
        <v>0</v>
      </c>
      <c r="Z42" s="30">
        <f t="shared" si="14"/>
        <v>0</v>
      </c>
      <c r="AA42" s="30">
        <f t="shared" si="14"/>
        <v>0</v>
      </c>
      <c r="AB42" s="30">
        <f t="shared" si="14"/>
        <v>0</v>
      </c>
      <c r="AC42" s="30">
        <f t="shared" si="14"/>
        <v>0</v>
      </c>
      <c r="AD42" s="30">
        <f t="shared" si="14"/>
        <v>0</v>
      </c>
      <c r="AE42" s="30">
        <f t="shared" si="14"/>
        <v>0</v>
      </c>
      <c r="AF42" s="30">
        <f t="shared" si="14"/>
        <v>0</v>
      </c>
      <c r="AG42" s="30">
        <f t="shared" si="14"/>
        <v>0</v>
      </c>
      <c r="AH42" s="30">
        <f t="shared" si="14"/>
        <v>0</v>
      </c>
      <c r="AI42" s="30">
        <f t="shared" si="14"/>
        <v>0</v>
      </c>
      <c r="AJ42" s="30">
        <f t="shared" si="14"/>
        <v>0</v>
      </c>
      <c r="AK42" s="30">
        <f t="shared" si="14"/>
        <v>0</v>
      </c>
      <c r="AL42" s="30">
        <f t="shared" si="14"/>
        <v>0</v>
      </c>
      <c r="AM42" s="30">
        <f t="shared" si="14"/>
        <v>0</v>
      </c>
      <c r="AN42" s="30">
        <f t="shared" si="14"/>
        <v>0</v>
      </c>
      <c r="AO42" s="30">
        <f t="shared" si="14"/>
        <v>0</v>
      </c>
      <c r="AP42" s="30">
        <f t="shared" si="14"/>
        <v>0</v>
      </c>
      <c r="AQ42" s="30">
        <f t="shared" si="14"/>
        <v>0</v>
      </c>
      <c r="AR42" s="30">
        <f t="shared" si="14"/>
        <v>0</v>
      </c>
      <c r="AS42" s="30">
        <f t="shared" si="14"/>
        <v>0</v>
      </c>
      <c r="AT42" s="30">
        <f t="shared" si="14"/>
        <v>0</v>
      </c>
      <c r="AU42" s="30">
        <f t="shared" si="14"/>
        <v>0</v>
      </c>
      <c r="AV42" s="30">
        <f t="shared" si="14"/>
        <v>0</v>
      </c>
      <c r="AW42" s="30">
        <f t="shared" si="14"/>
        <v>0</v>
      </c>
      <c r="AX42" s="30">
        <f t="shared" si="14"/>
        <v>0</v>
      </c>
      <c r="AY42" s="30">
        <f t="shared" si="14"/>
        <v>0</v>
      </c>
      <c r="AZ42" s="30">
        <f t="shared" si="14"/>
        <v>0</v>
      </c>
      <c r="BA42" s="30">
        <f t="shared" si="14"/>
        <v>0</v>
      </c>
      <c r="BB42" s="30">
        <f t="shared" si="14"/>
        <v>0</v>
      </c>
      <c r="BC42" s="30">
        <f t="shared" si="14"/>
        <v>0</v>
      </c>
      <c r="BD42" s="30">
        <f t="shared" si="14"/>
        <v>0</v>
      </c>
      <c r="BE42" s="30">
        <f t="shared" si="14"/>
        <v>0</v>
      </c>
      <c r="BF42" s="30">
        <f t="shared" si="14"/>
        <v>0</v>
      </c>
      <c r="BG42" s="30">
        <f t="shared" si="14"/>
        <v>0</v>
      </c>
      <c r="BH42" s="30">
        <f t="shared" si="14"/>
        <v>0</v>
      </c>
      <c r="BI42" s="30">
        <f t="shared" si="14"/>
        <v>0</v>
      </c>
      <c r="BJ42" s="30">
        <f t="shared" si="14"/>
        <v>0</v>
      </c>
      <c r="BK42" s="30">
        <f t="shared" si="14"/>
        <v>0</v>
      </c>
      <c r="BL42" s="30">
        <f t="shared" si="14"/>
        <v>0</v>
      </c>
      <c r="BM42" s="30">
        <f t="shared" si="14"/>
        <v>0</v>
      </c>
      <c r="BN42" s="30">
        <f t="shared" si="14"/>
        <v>0</v>
      </c>
      <c r="BO42" s="30">
        <f t="shared" si="14"/>
        <v>0</v>
      </c>
      <c r="BP42" s="30">
        <f t="shared" si="14"/>
        <v>0</v>
      </c>
      <c r="BQ42" s="30">
        <f t="shared" si="14"/>
        <v>0</v>
      </c>
      <c r="BR42" s="30">
        <f t="shared" si="14"/>
        <v>0</v>
      </c>
      <c r="BS42" s="30">
        <f aca="true" t="shared" si="15" ref="BS42:CR42">IF(OR(BS31&lt;=18,BS31&gt;100,BS25&lt;=0),0,IF($E$3="M",(((((140-BS31)*BS28))/(72*BS25))*1.73)/BS41,IF($E$3="F",(((((140-BS31)*BS28))/(72*BS25)*0.85)*1.73)/BS41,0)))</f>
        <v>0</v>
      </c>
      <c r="BT42" s="30">
        <f t="shared" si="15"/>
        <v>0</v>
      </c>
      <c r="BU42" s="30">
        <f t="shared" si="15"/>
        <v>0</v>
      </c>
      <c r="BV42" s="30">
        <f t="shared" si="15"/>
        <v>0</v>
      </c>
      <c r="BW42" s="30">
        <f t="shared" si="15"/>
        <v>0</v>
      </c>
      <c r="BX42" s="30">
        <f t="shared" si="15"/>
        <v>0</v>
      </c>
      <c r="BY42" s="30">
        <f t="shared" si="15"/>
        <v>0</v>
      </c>
      <c r="BZ42" s="30">
        <f t="shared" si="15"/>
        <v>0</v>
      </c>
      <c r="CA42" s="30">
        <f t="shared" si="15"/>
        <v>0</v>
      </c>
      <c r="CB42" s="30">
        <f t="shared" si="15"/>
        <v>0</v>
      </c>
      <c r="CC42" s="30">
        <f t="shared" si="15"/>
        <v>0</v>
      </c>
      <c r="CD42" s="30">
        <f t="shared" si="15"/>
        <v>0</v>
      </c>
      <c r="CE42" s="30">
        <f t="shared" si="15"/>
        <v>0</v>
      </c>
      <c r="CF42" s="30">
        <f t="shared" si="15"/>
        <v>0</v>
      </c>
      <c r="CG42" s="30">
        <f t="shared" si="15"/>
        <v>0</v>
      </c>
      <c r="CH42" s="30">
        <f t="shared" si="15"/>
        <v>0</v>
      </c>
      <c r="CI42" s="30">
        <f t="shared" si="15"/>
        <v>0</v>
      </c>
      <c r="CJ42" s="30">
        <f t="shared" si="15"/>
        <v>0</v>
      </c>
      <c r="CK42" s="30">
        <f t="shared" si="15"/>
        <v>0</v>
      </c>
      <c r="CL42" s="30">
        <f t="shared" si="15"/>
        <v>0</v>
      </c>
      <c r="CM42" s="30">
        <f t="shared" si="15"/>
        <v>0</v>
      </c>
      <c r="CN42" s="30">
        <f t="shared" si="15"/>
        <v>0</v>
      </c>
      <c r="CO42" s="30">
        <f t="shared" si="15"/>
        <v>0</v>
      </c>
      <c r="CP42" s="30">
        <f t="shared" si="15"/>
        <v>0</v>
      </c>
      <c r="CQ42" s="30">
        <f t="shared" si="15"/>
        <v>0</v>
      </c>
      <c r="CR42" s="30">
        <f t="shared" si="15"/>
        <v>0</v>
      </c>
      <c r="CS42" s="1" t="s">
        <v>103</v>
      </c>
    </row>
    <row r="43" spans="2:97" ht="12" customHeight="1" hidden="1">
      <c r="B43" s="24"/>
      <c r="C43" s="31" t="s">
        <v>78</v>
      </c>
      <c r="D43" s="25"/>
      <c r="E43" s="26">
        <f>IF(AND(E31&gt;0,E31&lt;=1,E32="Niño",E33="X"),0.33,0)</f>
        <v>0</v>
      </c>
      <c r="F43" s="27"/>
      <c r="G43" s="26">
        <f aca="true" t="shared" si="16" ref="G43:AY43">IF(AND(G31&gt;0,G31&lt;=1,G32="Niño",G33="X"),0.33,0)</f>
        <v>0</v>
      </c>
      <c r="H43" s="26">
        <f t="shared" si="16"/>
        <v>0</v>
      </c>
      <c r="I43" s="26">
        <f t="shared" si="16"/>
        <v>0</v>
      </c>
      <c r="J43" s="26">
        <f t="shared" si="16"/>
        <v>0</v>
      </c>
      <c r="K43" s="26">
        <f t="shared" si="16"/>
        <v>0</v>
      </c>
      <c r="L43" s="26">
        <f t="shared" si="16"/>
        <v>0</v>
      </c>
      <c r="M43" s="26">
        <f t="shared" si="16"/>
        <v>0</v>
      </c>
      <c r="N43" s="26">
        <f t="shared" si="16"/>
        <v>0</v>
      </c>
      <c r="O43" s="26">
        <f t="shared" si="16"/>
        <v>0</v>
      </c>
      <c r="P43" s="26">
        <f t="shared" si="16"/>
        <v>0</v>
      </c>
      <c r="Q43" s="26">
        <f t="shared" si="16"/>
        <v>0</v>
      </c>
      <c r="R43" s="26">
        <f t="shared" si="16"/>
        <v>0</v>
      </c>
      <c r="S43" s="26">
        <f t="shared" si="16"/>
        <v>0</v>
      </c>
      <c r="T43" s="26">
        <f t="shared" si="16"/>
        <v>0</v>
      </c>
      <c r="U43" s="26">
        <f t="shared" si="16"/>
        <v>0</v>
      </c>
      <c r="V43" s="26">
        <f t="shared" si="16"/>
        <v>0</v>
      </c>
      <c r="W43" s="26">
        <f t="shared" si="16"/>
        <v>0</v>
      </c>
      <c r="X43" s="26">
        <f t="shared" si="16"/>
        <v>0</v>
      </c>
      <c r="Y43" s="26">
        <f t="shared" si="16"/>
        <v>0</v>
      </c>
      <c r="Z43" s="26">
        <f t="shared" si="16"/>
        <v>0</v>
      </c>
      <c r="AA43" s="26">
        <f t="shared" si="16"/>
        <v>0</v>
      </c>
      <c r="AB43" s="26">
        <f t="shared" si="16"/>
        <v>0</v>
      </c>
      <c r="AC43" s="26">
        <f t="shared" si="16"/>
        <v>0</v>
      </c>
      <c r="AD43" s="26">
        <f t="shared" si="16"/>
        <v>0</v>
      </c>
      <c r="AE43" s="26">
        <f t="shared" si="16"/>
        <v>0</v>
      </c>
      <c r="AF43" s="26">
        <f t="shared" si="16"/>
        <v>0</v>
      </c>
      <c r="AG43" s="26">
        <f t="shared" si="16"/>
        <v>0</v>
      </c>
      <c r="AH43" s="26">
        <f t="shared" si="16"/>
        <v>0</v>
      </c>
      <c r="AI43" s="26">
        <f t="shared" si="16"/>
        <v>0</v>
      </c>
      <c r="AJ43" s="26">
        <f t="shared" si="16"/>
        <v>0</v>
      </c>
      <c r="AK43" s="26">
        <f t="shared" si="16"/>
        <v>0</v>
      </c>
      <c r="AL43" s="26">
        <f t="shared" si="16"/>
        <v>0</v>
      </c>
      <c r="AM43" s="26">
        <f t="shared" si="16"/>
        <v>0</v>
      </c>
      <c r="AN43" s="26">
        <f t="shared" si="16"/>
        <v>0</v>
      </c>
      <c r="AO43" s="26">
        <f t="shared" si="16"/>
        <v>0</v>
      </c>
      <c r="AP43" s="26">
        <f t="shared" si="16"/>
        <v>0</v>
      </c>
      <c r="AQ43" s="26">
        <f t="shared" si="16"/>
        <v>0</v>
      </c>
      <c r="AR43" s="26">
        <f t="shared" si="16"/>
        <v>0</v>
      </c>
      <c r="AS43" s="26">
        <f t="shared" si="16"/>
        <v>0</v>
      </c>
      <c r="AT43" s="26">
        <f t="shared" si="16"/>
        <v>0</v>
      </c>
      <c r="AU43" s="26">
        <f t="shared" si="16"/>
        <v>0</v>
      </c>
      <c r="AV43" s="26">
        <f t="shared" si="16"/>
        <v>0</v>
      </c>
      <c r="AW43" s="26">
        <f t="shared" si="16"/>
        <v>0</v>
      </c>
      <c r="AX43" s="26">
        <f t="shared" si="16"/>
        <v>0</v>
      </c>
      <c r="AY43" s="26">
        <f t="shared" si="16"/>
        <v>0</v>
      </c>
      <c r="AZ43" s="26">
        <f aca="true" t="shared" si="17" ref="AZ43:CR43">IF(AND(AZ31&gt;0,AZ31&lt;=1,AZ32="Niño",AZ33="X"),0.33,0)</f>
        <v>0</v>
      </c>
      <c r="BA43" s="26">
        <f t="shared" si="17"/>
        <v>0</v>
      </c>
      <c r="BB43" s="26">
        <f t="shared" si="17"/>
        <v>0</v>
      </c>
      <c r="BC43" s="26">
        <f t="shared" si="17"/>
        <v>0</v>
      </c>
      <c r="BD43" s="26">
        <f t="shared" si="17"/>
        <v>0</v>
      </c>
      <c r="BE43" s="26">
        <f t="shared" si="17"/>
        <v>0</v>
      </c>
      <c r="BF43" s="26">
        <f t="shared" si="17"/>
        <v>0</v>
      </c>
      <c r="BG43" s="26">
        <f t="shared" si="17"/>
        <v>0</v>
      </c>
      <c r="BH43" s="26">
        <f t="shared" si="17"/>
        <v>0</v>
      </c>
      <c r="BI43" s="26">
        <f t="shared" si="17"/>
        <v>0</v>
      </c>
      <c r="BJ43" s="26">
        <f t="shared" si="17"/>
        <v>0</v>
      </c>
      <c r="BK43" s="26">
        <f t="shared" si="17"/>
        <v>0</v>
      </c>
      <c r="BL43" s="26">
        <f t="shared" si="17"/>
        <v>0</v>
      </c>
      <c r="BM43" s="26">
        <f t="shared" si="17"/>
        <v>0</v>
      </c>
      <c r="BN43" s="26">
        <f t="shared" si="17"/>
        <v>0</v>
      </c>
      <c r="BO43" s="26">
        <f t="shared" si="17"/>
        <v>0</v>
      </c>
      <c r="BP43" s="26">
        <f t="shared" si="17"/>
        <v>0</v>
      </c>
      <c r="BQ43" s="26">
        <f t="shared" si="17"/>
        <v>0</v>
      </c>
      <c r="BR43" s="26">
        <f t="shared" si="17"/>
        <v>0</v>
      </c>
      <c r="BS43" s="26">
        <f t="shared" si="17"/>
        <v>0</v>
      </c>
      <c r="BT43" s="26">
        <f t="shared" si="17"/>
        <v>0</v>
      </c>
      <c r="BU43" s="26">
        <f t="shared" si="17"/>
        <v>0</v>
      </c>
      <c r="BV43" s="26">
        <f t="shared" si="17"/>
        <v>0</v>
      </c>
      <c r="BW43" s="26">
        <f t="shared" si="17"/>
        <v>0</v>
      </c>
      <c r="BX43" s="26">
        <f t="shared" si="17"/>
        <v>0</v>
      </c>
      <c r="BY43" s="26">
        <f t="shared" si="17"/>
        <v>0</v>
      </c>
      <c r="BZ43" s="26">
        <f t="shared" si="17"/>
        <v>0</v>
      </c>
      <c r="CA43" s="26">
        <f t="shared" si="17"/>
        <v>0</v>
      </c>
      <c r="CB43" s="26">
        <f t="shared" si="17"/>
        <v>0</v>
      </c>
      <c r="CC43" s="26">
        <f t="shared" si="17"/>
        <v>0</v>
      </c>
      <c r="CD43" s="26">
        <f t="shared" si="17"/>
        <v>0</v>
      </c>
      <c r="CE43" s="26">
        <f t="shared" si="17"/>
        <v>0</v>
      </c>
      <c r="CF43" s="26">
        <f t="shared" si="17"/>
        <v>0</v>
      </c>
      <c r="CG43" s="26">
        <f t="shared" si="17"/>
        <v>0</v>
      </c>
      <c r="CH43" s="26">
        <f t="shared" si="17"/>
        <v>0</v>
      </c>
      <c r="CI43" s="26">
        <f t="shared" si="17"/>
        <v>0</v>
      </c>
      <c r="CJ43" s="26">
        <f t="shared" si="17"/>
        <v>0</v>
      </c>
      <c r="CK43" s="26">
        <f t="shared" si="17"/>
        <v>0</v>
      </c>
      <c r="CL43" s="26">
        <f t="shared" si="17"/>
        <v>0</v>
      </c>
      <c r="CM43" s="26">
        <f t="shared" si="17"/>
        <v>0</v>
      </c>
      <c r="CN43" s="26">
        <f t="shared" si="17"/>
        <v>0</v>
      </c>
      <c r="CO43" s="26">
        <f t="shared" si="17"/>
        <v>0</v>
      </c>
      <c r="CP43" s="26">
        <f t="shared" si="17"/>
        <v>0</v>
      </c>
      <c r="CQ43" s="26">
        <f t="shared" si="17"/>
        <v>0</v>
      </c>
      <c r="CR43" s="26">
        <f t="shared" si="17"/>
        <v>0</v>
      </c>
      <c r="CS43" s="1" t="s">
        <v>103</v>
      </c>
    </row>
    <row r="44" spans="2:97" ht="12" customHeight="1" hidden="1">
      <c r="B44" s="24"/>
      <c r="C44" s="29" t="s">
        <v>77</v>
      </c>
      <c r="D44" s="25"/>
      <c r="E44" s="26">
        <f>IF(AND(E31&gt;0,E31&lt;=1,E32="Niño",E34="X"),0.43,0)</f>
        <v>0</v>
      </c>
      <c r="F44" s="27"/>
      <c r="G44" s="26">
        <f aca="true" t="shared" si="18" ref="G44:AY44">IF(AND(G31&gt;0,G31&lt;=1,G32="Niño",G34="X"),0.43,0)</f>
        <v>0</v>
      </c>
      <c r="H44" s="26">
        <f t="shared" si="18"/>
        <v>0</v>
      </c>
      <c r="I44" s="26">
        <f t="shared" si="18"/>
        <v>0</v>
      </c>
      <c r="J44" s="26">
        <f t="shared" si="18"/>
        <v>0</v>
      </c>
      <c r="K44" s="26">
        <f t="shared" si="18"/>
        <v>0</v>
      </c>
      <c r="L44" s="26">
        <f t="shared" si="18"/>
        <v>0</v>
      </c>
      <c r="M44" s="26">
        <f t="shared" si="18"/>
        <v>0</v>
      </c>
      <c r="N44" s="26">
        <f t="shared" si="18"/>
        <v>0</v>
      </c>
      <c r="O44" s="26">
        <f t="shared" si="18"/>
        <v>0</v>
      </c>
      <c r="P44" s="26">
        <f t="shared" si="18"/>
        <v>0</v>
      </c>
      <c r="Q44" s="26">
        <f t="shared" si="18"/>
        <v>0</v>
      </c>
      <c r="R44" s="26">
        <f t="shared" si="18"/>
        <v>0</v>
      </c>
      <c r="S44" s="26">
        <f t="shared" si="18"/>
        <v>0</v>
      </c>
      <c r="T44" s="26">
        <f t="shared" si="18"/>
        <v>0</v>
      </c>
      <c r="U44" s="26">
        <f t="shared" si="18"/>
        <v>0</v>
      </c>
      <c r="V44" s="26">
        <f t="shared" si="18"/>
        <v>0</v>
      </c>
      <c r="W44" s="26">
        <f t="shared" si="18"/>
        <v>0</v>
      </c>
      <c r="X44" s="26">
        <f t="shared" si="18"/>
        <v>0</v>
      </c>
      <c r="Y44" s="26">
        <f t="shared" si="18"/>
        <v>0</v>
      </c>
      <c r="Z44" s="26">
        <f t="shared" si="18"/>
        <v>0</v>
      </c>
      <c r="AA44" s="26">
        <f t="shared" si="18"/>
        <v>0</v>
      </c>
      <c r="AB44" s="26">
        <f t="shared" si="18"/>
        <v>0</v>
      </c>
      <c r="AC44" s="26">
        <f t="shared" si="18"/>
        <v>0</v>
      </c>
      <c r="AD44" s="26">
        <f t="shared" si="18"/>
        <v>0</v>
      </c>
      <c r="AE44" s="26">
        <f t="shared" si="18"/>
        <v>0</v>
      </c>
      <c r="AF44" s="26">
        <f t="shared" si="18"/>
        <v>0</v>
      </c>
      <c r="AG44" s="26">
        <f t="shared" si="18"/>
        <v>0</v>
      </c>
      <c r="AH44" s="26">
        <f t="shared" si="18"/>
        <v>0</v>
      </c>
      <c r="AI44" s="26">
        <f t="shared" si="18"/>
        <v>0</v>
      </c>
      <c r="AJ44" s="26">
        <f t="shared" si="18"/>
        <v>0</v>
      </c>
      <c r="AK44" s="26">
        <f t="shared" si="18"/>
        <v>0</v>
      </c>
      <c r="AL44" s="26">
        <f t="shared" si="18"/>
        <v>0</v>
      </c>
      <c r="AM44" s="26">
        <f t="shared" si="18"/>
        <v>0</v>
      </c>
      <c r="AN44" s="26">
        <f t="shared" si="18"/>
        <v>0</v>
      </c>
      <c r="AO44" s="26">
        <f t="shared" si="18"/>
        <v>0</v>
      </c>
      <c r="AP44" s="26">
        <f t="shared" si="18"/>
        <v>0</v>
      </c>
      <c r="AQ44" s="26">
        <f t="shared" si="18"/>
        <v>0</v>
      </c>
      <c r="AR44" s="26">
        <f t="shared" si="18"/>
        <v>0</v>
      </c>
      <c r="AS44" s="26">
        <f t="shared" si="18"/>
        <v>0</v>
      </c>
      <c r="AT44" s="26">
        <f t="shared" si="18"/>
        <v>0</v>
      </c>
      <c r="AU44" s="26">
        <f t="shared" si="18"/>
        <v>0</v>
      </c>
      <c r="AV44" s="26">
        <f t="shared" si="18"/>
        <v>0</v>
      </c>
      <c r="AW44" s="26">
        <f t="shared" si="18"/>
        <v>0</v>
      </c>
      <c r="AX44" s="26">
        <f t="shared" si="18"/>
        <v>0</v>
      </c>
      <c r="AY44" s="26">
        <f t="shared" si="18"/>
        <v>0</v>
      </c>
      <c r="AZ44" s="26">
        <f aca="true" t="shared" si="19" ref="AZ44:CR44">IF(AND(AZ31&gt;0,AZ31&lt;=1,AZ32="Niño",AZ34="X"),0.43,0)</f>
        <v>0</v>
      </c>
      <c r="BA44" s="26">
        <f t="shared" si="19"/>
        <v>0</v>
      </c>
      <c r="BB44" s="26">
        <f t="shared" si="19"/>
        <v>0</v>
      </c>
      <c r="BC44" s="26">
        <f t="shared" si="19"/>
        <v>0</v>
      </c>
      <c r="BD44" s="26">
        <f t="shared" si="19"/>
        <v>0</v>
      </c>
      <c r="BE44" s="26">
        <f t="shared" si="19"/>
        <v>0</v>
      </c>
      <c r="BF44" s="26">
        <f t="shared" si="19"/>
        <v>0</v>
      </c>
      <c r="BG44" s="26">
        <f t="shared" si="19"/>
        <v>0</v>
      </c>
      <c r="BH44" s="26">
        <f t="shared" si="19"/>
        <v>0</v>
      </c>
      <c r="BI44" s="26">
        <f t="shared" si="19"/>
        <v>0</v>
      </c>
      <c r="BJ44" s="26">
        <f t="shared" si="19"/>
        <v>0</v>
      </c>
      <c r="BK44" s="26">
        <f t="shared" si="19"/>
        <v>0</v>
      </c>
      <c r="BL44" s="26">
        <f t="shared" si="19"/>
        <v>0</v>
      </c>
      <c r="BM44" s="26">
        <f t="shared" si="19"/>
        <v>0</v>
      </c>
      <c r="BN44" s="26">
        <f t="shared" si="19"/>
        <v>0</v>
      </c>
      <c r="BO44" s="26">
        <f t="shared" si="19"/>
        <v>0</v>
      </c>
      <c r="BP44" s="26">
        <f t="shared" si="19"/>
        <v>0</v>
      </c>
      <c r="BQ44" s="26">
        <f t="shared" si="19"/>
        <v>0</v>
      </c>
      <c r="BR44" s="26">
        <f t="shared" si="19"/>
        <v>0</v>
      </c>
      <c r="BS44" s="26">
        <f t="shared" si="19"/>
        <v>0</v>
      </c>
      <c r="BT44" s="26">
        <f t="shared" si="19"/>
        <v>0</v>
      </c>
      <c r="BU44" s="26">
        <f t="shared" si="19"/>
        <v>0</v>
      </c>
      <c r="BV44" s="26">
        <f t="shared" si="19"/>
        <v>0</v>
      </c>
      <c r="BW44" s="26">
        <f t="shared" si="19"/>
        <v>0</v>
      </c>
      <c r="BX44" s="26">
        <f t="shared" si="19"/>
        <v>0</v>
      </c>
      <c r="BY44" s="26">
        <f t="shared" si="19"/>
        <v>0</v>
      </c>
      <c r="BZ44" s="26">
        <f t="shared" si="19"/>
        <v>0</v>
      </c>
      <c r="CA44" s="26">
        <f t="shared" si="19"/>
        <v>0</v>
      </c>
      <c r="CB44" s="26">
        <f t="shared" si="19"/>
        <v>0</v>
      </c>
      <c r="CC44" s="26">
        <f t="shared" si="19"/>
        <v>0</v>
      </c>
      <c r="CD44" s="26">
        <f t="shared" si="19"/>
        <v>0</v>
      </c>
      <c r="CE44" s="26">
        <f t="shared" si="19"/>
        <v>0</v>
      </c>
      <c r="CF44" s="26">
        <f t="shared" si="19"/>
        <v>0</v>
      </c>
      <c r="CG44" s="26">
        <f t="shared" si="19"/>
        <v>0</v>
      </c>
      <c r="CH44" s="26">
        <f t="shared" si="19"/>
        <v>0</v>
      </c>
      <c r="CI44" s="26">
        <f t="shared" si="19"/>
        <v>0</v>
      </c>
      <c r="CJ44" s="26">
        <f t="shared" si="19"/>
        <v>0</v>
      </c>
      <c r="CK44" s="26">
        <f t="shared" si="19"/>
        <v>0</v>
      </c>
      <c r="CL44" s="26">
        <f t="shared" si="19"/>
        <v>0</v>
      </c>
      <c r="CM44" s="26">
        <f t="shared" si="19"/>
        <v>0</v>
      </c>
      <c r="CN44" s="26">
        <f t="shared" si="19"/>
        <v>0</v>
      </c>
      <c r="CO44" s="26">
        <f t="shared" si="19"/>
        <v>0</v>
      </c>
      <c r="CP44" s="26">
        <f t="shared" si="19"/>
        <v>0</v>
      </c>
      <c r="CQ44" s="26">
        <f t="shared" si="19"/>
        <v>0</v>
      </c>
      <c r="CR44" s="26">
        <f t="shared" si="19"/>
        <v>0</v>
      </c>
      <c r="CS44" s="1" t="s">
        <v>103</v>
      </c>
    </row>
    <row r="45" spans="2:97" ht="12" customHeight="1" hidden="1">
      <c r="B45" s="24"/>
      <c r="C45" s="25" t="s">
        <v>79</v>
      </c>
      <c r="D45" s="25"/>
      <c r="E45" s="26">
        <f>IF(AND(E31&gt;0,E31&lt;=1,E32="Niño",E35="X"),0.45,0)</f>
        <v>0</v>
      </c>
      <c r="F45" s="27"/>
      <c r="G45" s="26">
        <f aca="true" t="shared" si="20" ref="G45:AY45">IF(AND(G31&gt;0,G31&lt;=1,G32="Niño",G35="X"),0.45,0)</f>
        <v>0</v>
      </c>
      <c r="H45" s="26">
        <f t="shared" si="20"/>
        <v>0</v>
      </c>
      <c r="I45" s="26">
        <f t="shared" si="20"/>
        <v>0</v>
      </c>
      <c r="J45" s="26">
        <f t="shared" si="20"/>
        <v>0</v>
      </c>
      <c r="K45" s="26">
        <f t="shared" si="20"/>
        <v>0</v>
      </c>
      <c r="L45" s="26">
        <f t="shared" si="20"/>
        <v>0</v>
      </c>
      <c r="M45" s="26">
        <f t="shared" si="20"/>
        <v>0</v>
      </c>
      <c r="N45" s="26">
        <f t="shared" si="20"/>
        <v>0</v>
      </c>
      <c r="O45" s="26">
        <f t="shared" si="20"/>
        <v>0</v>
      </c>
      <c r="P45" s="26">
        <f t="shared" si="20"/>
        <v>0</v>
      </c>
      <c r="Q45" s="26">
        <f t="shared" si="20"/>
        <v>0</v>
      </c>
      <c r="R45" s="26">
        <f t="shared" si="20"/>
        <v>0</v>
      </c>
      <c r="S45" s="26">
        <f t="shared" si="20"/>
        <v>0</v>
      </c>
      <c r="T45" s="26">
        <f t="shared" si="20"/>
        <v>0</v>
      </c>
      <c r="U45" s="26">
        <f t="shared" si="20"/>
        <v>0</v>
      </c>
      <c r="V45" s="26">
        <f t="shared" si="20"/>
        <v>0</v>
      </c>
      <c r="W45" s="26">
        <f t="shared" si="20"/>
        <v>0</v>
      </c>
      <c r="X45" s="26">
        <f t="shared" si="20"/>
        <v>0</v>
      </c>
      <c r="Y45" s="26">
        <f t="shared" si="20"/>
        <v>0</v>
      </c>
      <c r="Z45" s="26">
        <f t="shared" si="20"/>
        <v>0</v>
      </c>
      <c r="AA45" s="26">
        <f t="shared" si="20"/>
        <v>0</v>
      </c>
      <c r="AB45" s="26">
        <f t="shared" si="20"/>
        <v>0</v>
      </c>
      <c r="AC45" s="26">
        <f t="shared" si="20"/>
        <v>0</v>
      </c>
      <c r="AD45" s="26">
        <f t="shared" si="20"/>
        <v>0</v>
      </c>
      <c r="AE45" s="26">
        <f t="shared" si="20"/>
        <v>0</v>
      </c>
      <c r="AF45" s="26">
        <f t="shared" si="20"/>
        <v>0</v>
      </c>
      <c r="AG45" s="26">
        <f t="shared" si="20"/>
        <v>0</v>
      </c>
      <c r="AH45" s="26">
        <f t="shared" si="20"/>
        <v>0</v>
      </c>
      <c r="AI45" s="26">
        <f t="shared" si="20"/>
        <v>0</v>
      </c>
      <c r="AJ45" s="26">
        <f t="shared" si="20"/>
        <v>0</v>
      </c>
      <c r="AK45" s="26">
        <f t="shared" si="20"/>
        <v>0</v>
      </c>
      <c r="AL45" s="26">
        <f t="shared" si="20"/>
        <v>0</v>
      </c>
      <c r="AM45" s="26">
        <f t="shared" si="20"/>
        <v>0</v>
      </c>
      <c r="AN45" s="26">
        <f t="shared" si="20"/>
        <v>0</v>
      </c>
      <c r="AO45" s="26">
        <f t="shared" si="20"/>
        <v>0</v>
      </c>
      <c r="AP45" s="26">
        <f t="shared" si="20"/>
        <v>0</v>
      </c>
      <c r="AQ45" s="26">
        <f t="shared" si="20"/>
        <v>0</v>
      </c>
      <c r="AR45" s="26">
        <f t="shared" si="20"/>
        <v>0</v>
      </c>
      <c r="AS45" s="26">
        <f t="shared" si="20"/>
        <v>0</v>
      </c>
      <c r="AT45" s="26">
        <f t="shared" si="20"/>
        <v>0</v>
      </c>
      <c r="AU45" s="26">
        <f t="shared" si="20"/>
        <v>0</v>
      </c>
      <c r="AV45" s="26">
        <f t="shared" si="20"/>
        <v>0</v>
      </c>
      <c r="AW45" s="26">
        <f t="shared" si="20"/>
        <v>0</v>
      </c>
      <c r="AX45" s="26">
        <f t="shared" si="20"/>
        <v>0</v>
      </c>
      <c r="AY45" s="26">
        <f t="shared" si="20"/>
        <v>0</v>
      </c>
      <c r="AZ45" s="26">
        <f aca="true" t="shared" si="21" ref="AZ45:CR45">IF(AND(AZ31&gt;0,AZ31&lt;=1,AZ32="Niño",AZ35="X"),0.45,0)</f>
        <v>0</v>
      </c>
      <c r="BA45" s="26">
        <f t="shared" si="21"/>
        <v>0</v>
      </c>
      <c r="BB45" s="26">
        <f t="shared" si="21"/>
        <v>0</v>
      </c>
      <c r="BC45" s="26">
        <f t="shared" si="21"/>
        <v>0</v>
      </c>
      <c r="BD45" s="26">
        <f t="shared" si="21"/>
        <v>0</v>
      </c>
      <c r="BE45" s="26">
        <f t="shared" si="21"/>
        <v>0</v>
      </c>
      <c r="BF45" s="26">
        <f t="shared" si="21"/>
        <v>0</v>
      </c>
      <c r="BG45" s="26">
        <f t="shared" si="21"/>
        <v>0</v>
      </c>
      <c r="BH45" s="26">
        <f t="shared" si="21"/>
        <v>0</v>
      </c>
      <c r="BI45" s="26">
        <f t="shared" si="21"/>
        <v>0</v>
      </c>
      <c r="BJ45" s="26">
        <f t="shared" si="21"/>
        <v>0</v>
      </c>
      <c r="BK45" s="26">
        <f t="shared" si="21"/>
        <v>0</v>
      </c>
      <c r="BL45" s="26">
        <f t="shared" si="21"/>
        <v>0</v>
      </c>
      <c r="BM45" s="26">
        <f t="shared" si="21"/>
        <v>0</v>
      </c>
      <c r="BN45" s="26">
        <f t="shared" si="21"/>
        <v>0</v>
      </c>
      <c r="BO45" s="26">
        <f t="shared" si="21"/>
        <v>0</v>
      </c>
      <c r="BP45" s="26">
        <f t="shared" si="21"/>
        <v>0</v>
      </c>
      <c r="BQ45" s="26">
        <f t="shared" si="21"/>
        <v>0</v>
      </c>
      <c r="BR45" s="26">
        <f t="shared" si="21"/>
        <v>0</v>
      </c>
      <c r="BS45" s="26">
        <f t="shared" si="21"/>
        <v>0</v>
      </c>
      <c r="BT45" s="26">
        <f t="shared" si="21"/>
        <v>0</v>
      </c>
      <c r="BU45" s="26">
        <f t="shared" si="21"/>
        <v>0</v>
      </c>
      <c r="BV45" s="26">
        <f t="shared" si="21"/>
        <v>0</v>
      </c>
      <c r="BW45" s="26">
        <f t="shared" si="21"/>
        <v>0</v>
      </c>
      <c r="BX45" s="26">
        <f t="shared" si="21"/>
        <v>0</v>
      </c>
      <c r="BY45" s="26">
        <f t="shared" si="21"/>
        <v>0</v>
      </c>
      <c r="BZ45" s="26">
        <f t="shared" si="21"/>
        <v>0</v>
      </c>
      <c r="CA45" s="26">
        <f t="shared" si="21"/>
        <v>0</v>
      </c>
      <c r="CB45" s="26">
        <f t="shared" si="21"/>
        <v>0</v>
      </c>
      <c r="CC45" s="26">
        <f t="shared" si="21"/>
        <v>0</v>
      </c>
      <c r="CD45" s="26">
        <f t="shared" si="21"/>
        <v>0</v>
      </c>
      <c r="CE45" s="26">
        <f t="shared" si="21"/>
        <v>0</v>
      </c>
      <c r="CF45" s="26">
        <f t="shared" si="21"/>
        <v>0</v>
      </c>
      <c r="CG45" s="26">
        <f t="shared" si="21"/>
        <v>0</v>
      </c>
      <c r="CH45" s="26">
        <f t="shared" si="21"/>
        <v>0</v>
      </c>
      <c r="CI45" s="26">
        <f t="shared" si="21"/>
        <v>0</v>
      </c>
      <c r="CJ45" s="26">
        <f t="shared" si="21"/>
        <v>0</v>
      </c>
      <c r="CK45" s="26">
        <f t="shared" si="21"/>
        <v>0</v>
      </c>
      <c r="CL45" s="26">
        <f t="shared" si="21"/>
        <v>0</v>
      </c>
      <c r="CM45" s="26">
        <f t="shared" si="21"/>
        <v>0</v>
      </c>
      <c r="CN45" s="26">
        <f t="shared" si="21"/>
        <v>0</v>
      </c>
      <c r="CO45" s="26">
        <f t="shared" si="21"/>
        <v>0</v>
      </c>
      <c r="CP45" s="26">
        <f t="shared" si="21"/>
        <v>0</v>
      </c>
      <c r="CQ45" s="26">
        <f t="shared" si="21"/>
        <v>0</v>
      </c>
      <c r="CR45" s="26">
        <f t="shared" si="21"/>
        <v>0</v>
      </c>
      <c r="CS45" s="1" t="s">
        <v>103</v>
      </c>
    </row>
    <row r="46" spans="2:97" ht="12" customHeight="1" hidden="1">
      <c r="B46" s="24"/>
      <c r="C46" s="25" t="s">
        <v>80</v>
      </c>
      <c r="D46" s="25"/>
      <c r="E46" s="26">
        <f>IF(AND(E31&gt;1,E31&lt;=13),0.55,0)</f>
        <v>0</v>
      </c>
      <c r="F46" s="27"/>
      <c r="G46" s="26">
        <f aca="true" t="shared" si="22" ref="G46:AY46">IF(AND(G31&gt;1,G31&lt;=13),0.55,0)</f>
        <v>0</v>
      </c>
      <c r="H46" s="26">
        <f t="shared" si="22"/>
        <v>0</v>
      </c>
      <c r="I46" s="26">
        <f t="shared" si="22"/>
        <v>0</v>
      </c>
      <c r="J46" s="26">
        <f t="shared" si="22"/>
        <v>0</v>
      </c>
      <c r="K46" s="26">
        <f t="shared" si="22"/>
        <v>0</v>
      </c>
      <c r="L46" s="26">
        <f t="shared" si="22"/>
        <v>0</v>
      </c>
      <c r="M46" s="26">
        <f t="shared" si="22"/>
        <v>0</v>
      </c>
      <c r="N46" s="26">
        <f t="shared" si="22"/>
        <v>0</v>
      </c>
      <c r="O46" s="26">
        <f t="shared" si="22"/>
        <v>0</v>
      </c>
      <c r="P46" s="26">
        <f t="shared" si="22"/>
        <v>0</v>
      </c>
      <c r="Q46" s="26">
        <f t="shared" si="22"/>
        <v>0</v>
      </c>
      <c r="R46" s="26">
        <f t="shared" si="22"/>
        <v>0</v>
      </c>
      <c r="S46" s="26">
        <f t="shared" si="22"/>
        <v>0</v>
      </c>
      <c r="T46" s="26">
        <f t="shared" si="22"/>
        <v>0</v>
      </c>
      <c r="U46" s="26">
        <f t="shared" si="22"/>
        <v>0</v>
      </c>
      <c r="V46" s="26">
        <f t="shared" si="22"/>
        <v>0</v>
      </c>
      <c r="W46" s="26">
        <f t="shared" si="22"/>
        <v>0</v>
      </c>
      <c r="X46" s="26">
        <f t="shared" si="22"/>
        <v>0</v>
      </c>
      <c r="Y46" s="26">
        <f t="shared" si="22"/>
        <v>0</v>
      </c>
      <c r="Z46" s="26">
        <f t="shared" si="22"/>
        <v>0</v>
      </c>
      <c r="AA46" s="26">
        <f t="shared" si="22"/>
        <v>0</v>
      </c>
      <c r="AB46" s="26">
        <f t="shared" si="22"/>
        <v>0</v>
      </c>
      <c r="AC46" s="26">
        <f t="shared" si="22"/>
        <v>0</v>
      </c>
      <c r="AD46" s="26">
        <f t="shared" si="22"/>
        <v>0</v>
      </c>
      <c r="AE46" s="26">
        <f t="shared" si="22"/>
        <v>0</v>
      </c>
      <c r="AF46" s="26">
        <f t="shared" si="22"/>
        <v>0</v>
      </c>
      <c r="AG46" s="26">
        <f t="shared" si="22"/>
        <v>0</v>
      </c>
      <c r="AH46" s="26">
        <f t="shared" si="22"/>
        <v>0</v>
      </c>
      <c r="AI46" s="26">
        <f t="shared" si="22"/>
        <v>0</v>
      </c>
      <c r="AJ46" s="26">
        <f t="shared" si="22"/>
        <v>0</v>
      </c>
      <c r="AK46" s="26">
        <f t="shared" si="22"/>
        <v>0</v>
      </c>
      <c r="AL46" s="26">
        <f t="shared" si="22"/>
        <v>0</v>
      </c>
      <c r="AM46" s="26">
        <f t="shared" si="22"/>
        <v>0</v>
      </c>
      <c r="AN46" s="26">
        <f t="shared" si="22"/>
        <v>0</v>
      </c>
      <c r="AO46" s="26">
        <f t="shared" si="22"/>
        <v>0</v>
      </c>
      <c r="AP46" s="26">
        <f t="shared" si="22"/>
        <v>0</v>
      </c>
      <c r="AQ46" s="26">
        <f t="shared" si="22"/>
        <v>0</v>
      </c>
      <c r="AR46" s="26">
        <f t="shared" si="22"/>
        <v>0</v>
      </c>
      <c r="AS46" s="26">
        <f t="shared" si="22"/>
        <v>0</v>
      </c>
      <c r="AT46" s="26">
        <f t="shared" si="22"/>
        <v>0</v>
      </c>
      <c r="AU46" s="26">
        <f t="shared" si="22"/>
        <v>0</v>
      </c>
      <c r="AV46" s="26">
        <f t="shared" si="22"/>
        <v>0</v>
      </c>
      <c r="AW46" s="26">
        <f t="shared" si="22"/>
        <v>0</v>
      </c>
      <c r="AX46" s="26">
        <f t="shared" si="22"/>
        <v>0</v>
      </c>
      <c r="AY46" s="26">
        <f t="shared" si="22"/>
        <v>0</v>
      </c>
      <c r="AZ46" s="26">
        <f aca="true" t="shared" si="23" ref="AZ46:CR46">IF(AND(AZ31&gt;1,AZ31&lt;=13),0.55,0)</f>
        <v>0</v>
      </c>
      <c r="BA46" s="26">
        <f t="shared" si="23"/>
        <v>0</v>
      </c>
      <c r="BB46" s="26">
        <f t="shared" si="23"/>
        <v>0</v>
      </c>
      <c r="BC46" s="26">
        <f t="shared" si="23"/>
        <v>0</v>
      </c>
      <c r="BD46" s="26">
        <f t="shared" si="23"/>
        <v>0</v>
      </c>
      <c r="BE46" s="26">
        <f t="shared" si="23"/>
        <v>0</v>
      </c>
      <c r="BF46" s="26">
        <f t="shared" si="23"/>
        <v>0</v>
      </c>
      <c r="BG46" s="26">
        <f t="shared" si="23"/>
        <v>0</v>
      </c>
      <c r="BH46" s="26">
        <f t="shared" si="23"/>
        <v>0</v>
      </c>
      <c r="BI46" s="26">
        <f t="shared" si="23"/>
        <v>0</v>
      </c>
      <c r="BJ46" s="26">
        <f t="shared" si="23"/>
        <v>0</v>
      </c>
      <c r="BK46" s="26">
        <f t="shared" si="23"/>
        <v>0</v>
      </c>
      <c r="BL46" s="26">
        <f t="shared" si="23"/>
        <v>0</v>
      </c>
      <c r="BM46" s="26">
        <f t="shared" si="23"/>
        <v>0</v>
      </c>
      <c r="BN46" s="26">
        <f t="shared" si="23"/>
        <v>0</v>
      </c>
      <c r="BO46" s="26">
        <f t="shared" si="23"/>
        <v>0</v>
      </c>
      <c r="BP46" s="26">
        <f t="shared" si="23"/>
        <v>0</v>
      </c>
      <c r="BQ46" s="26">
        <f t="shared" si="23"/>
        <v>0</v>
      </c>
      <c r="BR46" s="26">
        <f t="shared" si="23"/>
        <v>0</v>
      </c>
      <c r="BS46" s="26">
        <f t="shared" si="23"/>
        <v>0</v>
      </c>
      <c r="BT46" s="26">
        <f t="shared" si="23"/>
        <v>0</v>
      </c>
      <c r="BU46" s="26">
        <f t="shared" si="23"/>
        <v>0</v>
      </c>
      <c r="BV46" s="26">
        <f t="shared" si="23"/>
        <v>0</v>
      </c>
      <c r="BW46" s="26">
        <f t="shared" si="23"/>
        <v>0</v>
      </c>
      <c r="BX46" s="26">
        <f t="shared" si="23"/>
        <v>0</v>
      </c>
      <c r="BY46" s="26">
        <f t="shared" si="23"/>
        <v>0</v>
      </c>
      <c r="BZ46" s="26">
        <f t="shared" si="23"/>
        <v>0</v>
      </c>
      <c r="CA46" s="26">
        <f t="shared" si="23"/>
        <v>0</v>
      </c>
      <c r="CB46" s="26">
        <f t="shared" si="23"/>
        <v>0</v>
      </c>
      <c r="CC46" s="26">
        <f t="shared" si="23"/>
        <v>0</v>
      </c>
      <c r="CD46" s="26">
        <f t="shared" si="23"/>
        <v>0</v>
      </c>
      <c r="CE46" s="26">
        <f t="shared" si="23"/>
        <v>0</v>
      </c>
      <c r="CF46" s="26">
        <f t="shared" si="23"/>
        <v>0</v>
      </c>
      <c r="CG46" s="26">
        <f t="shared" si="23"/>
        <v>0</v>
      </c>
      <c r="CH46" s="26">
        <f t="shared" si="23"/>
        <v>0</v>
      </c>
      <c r="CI46" s="26">
        <f t="shared" si="23"/>
        <v>0</v>
      </c>
      <c r="CJ46" s="26">
        <f t="shared" si="23"/>
        <v>0</v>
      </c>
      <c r="CK46" s="26">
        <f t="shared" si="23"/>
        <v>0</v>
      </c>
      <c r="CL46" s="26">
        <f t="shared" si="23"/>
        <v>0</v>
      </c>
      <c r="CM46" s="26">
        <f t="shared" si="23"/>
        <v>0</v>
      </c>
      <c r="CN46" s="26">
        <f t="shared" si="23"/>
        <v>0</v>
      </c>
      <c r="CO46" s="26">
        <f t="shared" si="23"/>
        <v>0</v>
      </c>
      <c r="CP46" s="26">
        <f t="shared" si="23"/>
        <v>0</v>
      </c>
      <c r="CQ46" s="26">
        <f t="shared" si="23"/>
        <v>0</v>
      </c>
      <c r="CR46" s="26">
        <f t="shared" si="23"/>
        <v>0</v>
      </c>
      <c r="CS46" s="1" t="s">
        <v>103</v>
      </c>
    </row>
    <row r="47" spans="2:97" ht="12" customHeight="1" hidden="1">
      <c r="B47" s="24"/>
      <c r="C47" s="29" t="s">
        <v>81</v>
      </c>
      <c r="D47" s="25"/>
      <c r="E47" s="26">
        <f>IF(AND(E31&gt;13,E31&lt;=18,$E$3="M"),0.65,0)</f>
        <v>0</v>
      </c>
      <c r="F47" s="27"/>
      <c r="G47" s="26">
        <f aca="true" t="shared" si="24" ref="G47:AY47">IF(AND(G31&gt;13,G31&lt;=18,$E$3="M"),0.65,0)</f>
        <v>0</v>
      </c>
      <c r="H47" s="26">
        <f t="shared" si="24"/>
        <v>0</v>
      </c>
      <c r="I47" s="26">
        <f t="shared" si="24"/>
        <v>0</v>
      </c>
      <c r="J47" s="26">
        <f t="shared" si="24"/>
        <v>0</v>
      </c>
      <c r="K47" s="26">
        <f t="shared" si="24"/>
        <v>0</v>
      </c>
      <c r="L47" s="26">
        <f t="shared" si="24"/>
        <v>0</v>
      </c>
      <c r="M47" s="26">
        <f t="shared" si="24"/>
        <v>0</v>
      </c>
      <c r="N47" s="26">
        <f t="shared" si="24"/>
        <v>0</v>
      </c>
      <c r="O47" s="26">
        <f t="shared" si="24"/>
        <v>0</v>
      </c>
      <c r="P47" s="26">
        <f t="shared" si="24"/>
        <v>0</v>
      </c>
      <c r="Q47" s="26">
        <f t="shared" si="24"/>
        <v>0</v>
      </c>
      <c r="R47" s="26">
        <f t="shared" si="24"/>
        <v>0</v>
      </c>
      <c r="S47" s="26">
        <f t="shared" si="24"/>
        <v>0</v>
      </c>
      <c r="T47" s="26">
        <f t="shared" si="24"/>
        <v>0</v>
      </c>
      <c r="U47" s="26">
        <f t="shared" si="24"/>
        <v>0</v>
      </c>
      <c r="V47" s="26">
        <f t="shared" si="24"/>
        <v>0</v>
      </c>
      <c r="W47" s="26">
        <f t="shared" si="24"/>
        <v>0</v>
      </c>
      <c r="X47" s="26">
        <f t="shared" si="24"/>
        <v>0</v>
      </c>
      <c r="Y47" s="26">
        <f t="shared" si="24"/>
        <v>0</v>
      </c>
      <c r="Z47" s="26">
        <f t="shared" si="24"/>
        <v>0</v>
      </c>
      <c r="AA47" s="26">
        <f t="shared" si="24"/>
        <v>0</v>
      </c>
      <c r="AB47" s="26">
        <f t="shared" si="24"/>
        <v>0</v>
      </c>
      <c r="AC47" s="26">
        <f t="shared" si="24"/>
        <v>0</v>
      </c>
      <c r="AD47" s="26">
        <f t="shared" si="24"/>
        <v>0</v>
      </c>
      <c r="AE47" s="26">
        <f t="shared" si="24"/>
        <v>0</v>
      </c>
      <c r="AF47" s="26">
        <f t="shared" si="24"/>
        <v>0</v>
      </c>
      <c r="AG47" s="26">
        <f t="shared" si="24"/>
        <v>0</v>
      </c>
      <c r="AH47" s="26">
        <f t="shared" si="24"/>
        <v>0</v>
      </c>
      <c r="AI47" s="26">
        <f t="shared" si="24"/>
        <v>0</v>
      </c>
      <c r="AJ47" s="26">
        <f t="shared" si="24"/>
        <v>0</v>
      </c>
      <c r="AK47" s="26">
        <f t="shared" si="24"/>
        <v>0</v>
      </c>
      <c r="AL47" s="26">
        <f t="shared" si="24"/>
        <v>0</v>
      </c>
      <c r="AM47" s="26">
        <f t="shared" si="24"/>
        <v>0</v>
      </c>
      <c r="AN47" s="26">
        <f t="shared" si="24"/>
        <v>0</v>
      </c>
      <c r="AO47" s="26">
        <f t="shared" si="24"/>
        <v>0</v>
      </c>
      <c r="AP47" s="26">
        <f t="shared" si="24"/>
        <v>0</v>
      </c>
      <c r="AQ47" s="26">
        <f t="shared" si="24"/>
        <v>0</v>
      </c>
      <c r="AR47" s="26">
        <f t="shared" si="24"/>
        <v>0</v>
      </c>
      <c r="AS47" s="26">
        <f t="shared" si="24"/>
        <v>0</v>
      </c>
      <c r="AT47" s="26">
        <f t="shared" si="24"/>
        <v>0</v>
      </c>
      <c r="AU47" s="26">
        <f t="shared" si="24"/>
        <v>0</v>
      </c>
      <c r="AV47" s="26">
        <f t="shared" si="24"/>
        <v>0</v>
      </c>
      <c r="AW47" s="26">
        <f t="shared" si="24"/>
        <v>0</v>
      </c>
      <c r="AX47" s="26">
        <f t="shared" si="24"/>
        <v>0</v>
      </c>
      <c r="AY47" s="26">
        <f t="shared" si="24"/>
        <v>0</v>
      </c>
      <c r="AZ47" s="26">
        <f aca="true" t="shared" si="25" ref="AZ47:CR47">IF(AND(AZ31&gt;13,AZ31&lt;=18,$E$3="M"),0.65,0)</f>
        <v>0</v>
      </c>
      <c r="BA47" s="26">
        <f t="shared" si="25"/>
        <v>0</v>
      </c>
      <c r="BB47" s="26">
        <f t="shared" si="25"/>
        <v>0</v>
      </c>
      <c r="BC47" s="26">
        <f t="shared" si="25"/>
        <v>0</v>
      </c>
      <c r="BD47" s="26">
        <f t="shared" si="25"/>
        <v>0</v>
      </c>
      <c r="BE47" s="26">
        <f t="shared" si="25"/>
        <v>0</v>
      </c>
      <c r="BF47" s="26">
        <f t="shared" si="25"/>
        <v>0</v>
      </c>
      <c r="BG47" s="26">
        <f t="shared" si="25"/>
        <v>0</v>
      </c>
      <c r="BH47" s="26">
        <f t="shared" si="25"/>
        <v>0</v>
      </c>
      <c r="BI47" s="26">
        <f t="shared" si="25"/>
        <v>0</v>
      </c>
      <c r="BJ47" s="26">
        <f t="shared" si="25"/>
        <v>0</v>
      </c>
      <c r="BK47" s="26">
        <f t="shared" si="25"/>
        <v>0</v>
      </c>
      <c r="BL47" s="26">
        <f t="shared" si="25"/>
        <v>0</v>
      </c>
      <c r="BM47" s="26">
        <f t="shared" si="25"/>
        <v>0</v>
      </c>
      <c r="BN47" s="26">
        <f t="shared" si="25"/>
        <v>0</v>
      </c>
      <c r="BO47" s="26">
        <f t="shared" si="25"/>
        <v>0</v>
      </c>
      <c r="BP47" s="26">
        <f t="shared" si="25"/>
        <v>0</v>
      </c>
      <c r="BQ47" s="26">
        <f t="shared" si="25"/>
        <v>0</v>
      </c>
      <c r="BR47" s="26">
        <f t="shared" si="25"/>
        <v>0</v>
      </c>
      <c r="BS47" s="26">
        <f t="shared" si="25"/>
        <v>0</v>
      </c>
      <c r="BT47" s="26">
        <f t="shared" si="25"/>
        <v>0</v>
      </c>
      <c r="BU47" s="26">
        <f t="shared" si="25"/>
        <v>0</v>
      </c>
      <c r="BV47" s="26">
        <f t="shared" si="25"/>
        <v>0</v>
      </c>
      <c r="BW47" s="26">
        <f t="shared" si="25"/>
        <v>0</v>
      </c>
      <c r="BX47" s="26">
        <f t="shared" si="25"/>
        <v>0</v>
      </c>
      <c r="BY47" s="26">
        <f t="shared" si="25"/>
        <v>0</v>
      </c>
      <c r="BZ47" s="26">
        <f t="shared" si="25"/>
        <v>0</v>
      </c>
      <c r="CA47" s="26">
        <f t="shared" si="25"/>
        <v>0</v>
      </c>
      <c r="CB47" s="26">
        <f t="shared" si="25"/>
        <v>0</v>
      </c>
      <c r="CC47" s="26">
        <f t="shared" si="25"/>
        <v>0</v>
      </c>
      <c r="CD47" s="26">
        <f t="shared" si="25"/>
        <v>0</v>
      </c>
      <c r="CE47" s="26">
        <f t="shared" si="25"/>
        <v>0</v>
      </c>
      <c r="CF47" s="26">
        <f t="shared" si="25"/>
        <v>0</v>
      </c>
      <c r="CG47" s="26">
        <f t="shared" si="25"/>
        <v>0</v>
      </c>
      <c r="CH47" s="26">
        <f t="shared" si="25"/>
        <v>0</v>
      </c>
      <c r="CI47" s="26">
        <f t="shared" si="25"/>
        <v>0</v>
      </c>
      <c r="CJ47" s="26">
        <f t="shared" si="25"/>
        <v>0</v>
      </c>
      <c r="CK47" s="26">
        <f t="shared" si="25"/>
        <v>0</v>
      </c>
      <c r="CL47" s="26">
        <f t="shared" si="25"/>
        <v>0</v>
      </c>
      <c r="CM47" s="26">
        <f t="shared" si="25"/>
        <v>0</v>
      </c>
      <c r="CN47" s="26">
        <f t="shared" si="25"/>
        <v>0</v>
      </c>
      <c r="CO47" s="26">
        <f t="shared" si="25"/>
        <v>0</v>
      </c>
      <c r="CP47" s="26">
        <f t="shared" si="25"/>
        <v>0</v>
      </c>
      <c r="CQ47" s="26">
        <f t="shared" si="25"/>
        <v>0</v>
      </c>
      <c r="CR47" s="26">
        <f t="shared" si="25"/>
        <v>0</v>
      </c>
      <c r="CS47" s="1" t="s">
        <v>103</v>
      </c>
    </row>
    <row r="48" spans="2:97" ht="12" customHeight="1" hidden="1">
      <c r="B48" s="24"/>
      <c r="C48" s="29" t="s">
        <v>82</v>
      </c>
      <c r="D48" s="25"/>
      <c r="E48" s="26">
        <f>IF(AND(E31&gt;13,E31&lt;=18,$E$3="F"),0.6,0)</f>
        <v>0</v>
      </c>
      <c r="F48" s="27"/>
      <c r="G48" s="26">
        <f aca="true" t="shared" si="26" ref="G48:AY48">IF(AND(G31&gt;13,G31&lt;=18,$E$3="F"),0.6,0)</f>
        <v>0</v>
      </c>
      <c r="H48" s="26">
        <f t="shared" si="26"/>
        <v>0</v>
      </c>
      <c r="I48" s="26">
        <f t="shared" si="26"/>
        <v>0</v>
      </c>
      <c r="J48" s="26">
        <f t="shared" si="26"/>
        <v>0</v>
      </c>
      <c r="K48" s="26">
        <f t="shared" si="26"/>
        <v>0</v>
      </c>
      <c r="L48" s="26">
        <f t="shared" si="26"/>
        <v>0</v>
      </c>
      <c r="M48" s="26">
        <f t="shared" si="26"/>
        <v>0</v>
      </c>
      <c r="N48" s="26">
        <f t="shared" si="26"/>
        <v>0</v>
      </c>
      <c r="O48" s="26">
        <f t="shared" si="26"/>
        <v>0</v>
      </c>
      <c r="P48" s="26">
        <f t="shared" si="26"/>
        <v>0</v>
      </c>
      <c r="Q48" s="26">
        <f t="shared" si="26"/>
        <v>0</v>
      </c>
      <c r="R48" s="26">
        <f t="shared" si="26"/>
        <v>0</v>
      </c>
      <c r="S48" s="26">
        <f t="shared" si="26"/>
        <v>0</v>
      </c>
      <c r="T48" s="26">
        <f t="shared" si="26"/>
        <v>0</v>
      </c>
      <c r="U48" s="26">
        <f t="shared" si="26"/>
        <v>0</v>
      </c>
      <c r="V48" s="26">
        <f t="shared" si="26"/>
        <v>0</v>
      </c>
      <c r="W48" s="26">
        <f t="shared" si="26"/>
        <v>0</v>
      </c>
      <c r="X48" s="26">
        <f t="shared" si="26"/>
        <v>0</v>
      </c>
      <c r="Y48" s="26">
        <f t="shared" si="26"/>
        <v>0</v>
      </c>
      <c r="Z48" s="26">
        <f t="shared" si="26"/>
        <v>0</v>
      </c>
      <c r="AA48" s="26">
        <f t="shared" si="26"/>
        <v>0</v>
      </c>
      <c r="AB48" s="26">
        <f t="shared" si="26"/>
        <v>0</v>
      </c>
      <c r="AC48" s="26">
        <f t="shared" si="26"/>
        <v>0</v>
      </c>
      <c r="AD48" s="26">
        <f t="shared" si="26"/>
        <v>0</v>
      </c>
      <c r="AE48" s="26">
        <f t="shared" si="26"/>
        <v>0</v>
      </c>
      <c r="AF48" s="26">
        <f t="shared" si="26"/>
        <v>0</v>
      </c>
      <c r="AG48" s="26">
        <f t="shared" si="26"/>
        <v>0</v>
      </c>
      <c r="AH48" s="26">
        <f t="shared" si="26"/>
        <v>0</v>
      </c>
      <c r="AI48" s="26">
        <f t="shared" si="26"/>
        <v>0</v>
      </c>
      <c r="AJ48" s="26">
        <f t="shared" si="26"/>
        <v>0</v>
      </c>
      <c r="AK48" s="26">
        <f t="shared" si="26"/>
        <v>0</v>
      </c>
      <c r="AL48" s="26">
        <f t="shared" si="26"/>
        <v>0</v>
      </c>
      <c r="AM48" s="26">
        <f t="shared" si="26"/>
        <v>0</v>
      </c>
      <c r="AN48" s="26">
        <f t="shared" si="26"/>
        <v>0</v>
      </c>
      <c r="AO48" s="26">
        <f t="shared" si="26"/>
        <v>0</v>
      </c>
      <c r="AP48" s="26">
        <f t="shared" si="26"/>
        <v>0</v>
      </c>
      <c r="AQ48" s="26">
        <f t="shared" si="26"/>
        <v>0</v>
      </c>
      <c r="AR48" s="26">
        <f t="shared" si="26"/>
        <v>0</v>
      </c>
      <c r="AS48" s="26">
        <f t="shared" si="26"/>
        <v>0</v>
      </c>
      <c r="AT48" s="26">
        <f t="shared" si="26"/>
        <v>0</v>
      </c>
      <c r="AU48" s="26">
        <f t="shared" si="26"/>
        <v>0</v>
      </c>
      <c r="AV48" s="26">
        <f t="shared" si="26"/>
        <v>0</v>
      </c>
      <c r="AW48" s="26">
        <f t="shared" si="26"/>
        <v>0</v>
      </c>
      <c r="AX48" s="26">
        <f t="shared" si="26"/>
        <v>0</v>
      </c>
      <c r="AY48" s="26">
        <f t="shared" si="26"/>
        <v>0</v>
      </c>
      <c r="AZ48" s="26">
        <f aca="true" t="shared" si="27" ref="AZ48:CR48">IF(AND(AZ31&gt;13,AZ31&lt;=18,$E$3="F"),0.6,0)</f>
        <v>0</v>
      </c>
      <c r="BA48" s="26">
        <f t="shared" si="27"/>
        <v>0</v>
      </c>
      <c r="BB48" s="26">
        <f t="shared" si="27"/>
        <v>0</v>
      </c>
      <c r="BC48" s="26">
        <f t="shared" si="27"/>
        <v>0</v>
      </c>
      <c r="BD48" s="26">
        <f t="shared" si="27"/>
        <v>0</v>
      </c>
      <c r="BE48" s="26">
        <f t="shared" si="27"/>
        <v>0</v>
      </c>
      <c r="BF48" s="26">
        <f t="shared" si="27"/>
        <v>0</v>
      </c>
      <c r="BG48" s="26">
        <f t="shared" si="27"/>
        <v>0</v>
      </c>
      <c r="BH48" s="26">
        <f t="shared" si="27"/>
        <v>0</v>
      </c>
      <c r="BI48" s="26">
        <f t="shared" si="27"/>
        <v>0</v>
      </c>
      <c r="BJ48" s="26">
        <f t="shared" si="27"/>
        <v>0</v>
      </c>
      <c r="BK48" s="26">
        <f t="shared" si="27"/>
        <v>0</v>
      </c>
      <c r="BL48" s="26">
        <f t="shared" si="27"/>
        <v>0</v>
      </c>
      <c r="BM48" s="26">
        <f t="shared" si="27"/>
        <v>0</v>
      </c>
      <c r="BN48" s="26">
        <f t="shared" si="27"/>
        <v>0</v>
      </c>
      <c r="BO48" s="26">
        <f t="shared" si="27"/>
        <v>0</v>
      </c>
      <c r="BP48" s="26">
        <f t="shared" si="27"/>
        <v>0</v>
      </c>
      <c r="BQ48" s="26">
        <f t="shared" si="27"/>
        <v>0</v>
      </c>
      <c r="BR48" s="26">
        <f t="shared" si="27"/>
        <v>0</v>
      </c>
      <c r="BS48" s="26">
        <f t="shared" si="27"/>
        <v>0</v>
      </c>
      <c r="BT48" s="26">
        <f t="shared" si="27"/>
        <v>0</v>
      </c>
      <c r="BU48" s="26">
        <f t="shared" si="27"/>
        <v>0</v>
      </c>
      <c r="BV48" s="26">
        <f t="shared" si="27"/>
        <v>0</v>
      </c>
      <c r="BW48" s="26">
        <f t="shared" si="27"/>
        <v>0</v>
      </c>
      <c r="BX48" s="26">
        <f t="shared" si="27"/>
        <v>0</v>
      </c>
      <c r="BY48" s="26">
        <f t="shared" si="27"/>
        <v>0</v>
      </c>
      <c r="BZ48" s="26">
        <f t="shared" si="27"/>
        <v>0</v>
      </c>
      <c r="CA48" s="26">
        <f t="shared" si="27"/>
        <v>0</v>
      </c>
      <c r="CB48" s="26">
        <f t="shared" si="27"/>
        <v>0</v>
      </c>
      <c r="CC48" s="26">
        <f t="shared" si="27"/>
        <v>0</v>
      </c>
      <c r="CD48" s="26">
        <f t="shared" si="27"/>
        <v>0</v>
      </c>
      <c r="CE48" s="26">
        <f t="shared" si="27"/>
        <v>0</v>
      </c>
      <c r="CF48" s="26">
        <f t="shared" si="27"/>
        <v>0</v>
      </c>
      <c r="CG48" s="26">
        <f t="shared" si="27"/>
        <v>0</v>
      </c>
      <c r="CH48" s="26">
        <f t="shared" si="27"/>
        <v>0</v>
      </c>
      <c r="CI48" s="26">
        <f t="shared" si="27"/>
        <v>0</v>
      </c>
      <c r="CJ48" s="26">
        <f t="shared" si="27"/>
        <v>0</v>
      </c>
      <c r="CK48" s="26">
        <f t="shared" si="27"/>
        <v>0</v>
      </c>
      <c r="CL48" s="26">
        <f t="shared" si="27"/>
        <v>0</v>
      </c>
      <c r="CM48" s="26">
        <f t="shared" si="27"/>
        <v>0</v>
      </c>
      <c r="CN48" s="26">
        <f t="shared" si="27"/>
        <v>0</v>
      </c>
      <c r="CO48" s="26">
        <f t="shared" si="27"/>
        <v>0</v>
      </c>
      <c r="CP48" s="26">
        <f t="shared" si="27"/>
        <v>0</v>
      </c>
      <c r="CQ48" s="26">
        <f t="shared" si="27"/>
        <v>0</v>
      </c>
      <c r="CR48" s="26">
        <f t="shared" si="27"/>
        <v>0</v>
      </c>
      <c r="CS48" s="1" t="s">
        <v>103</v>
      </c>
    </row>
    <row r="49" spans="2:97" ht="12" customHeight="1" hidden="1">
      <c r="B49" s="24"/>
      <c r="C49" s="29" t="s">
        <v>86</v>
      </c>
      <c r="D49" s="25"/>
      <c r="E49" s="26">
        <f>IF(AND(E31&gt;0,E31&lt;=1,OR(COUNTA(E33:E35)&gt;1,COUNTA(E33:E35)&lt;=0)),0,1)</f>
        <v>1</v>
      </c>
      <c r="F49" s="27"/>
      <c r="G49" s="26">
        <f aca="true" t="shared" si="28" ref="G49:AY49">IF(AND(G31&gt;0,G31&lt;=1,OR(COUNTA(G33:G35)&gt;1,COUNTA(G33:G35)&lt;=0)),0,1)</f>
        <v>1</v>
      </c>
      <c r="H49" s="26">
        <f t="shared" si="28"/>
        <v>1</v>
      </c>
      <c r="I49" s="26">
        <f t="shared" si="28"/>
        <v>1</v>
      </c>
      <c r="J49" s="26">
        <f t="shared" si="28"/>
        <v>1</v>
      </c>
      <c r="K49" s="26">
        <f t="shared" si="28"/>
        <v>1</v>
      </c>
      <c r="L49" s="26">
        <f t="shared" si="28"/>
        <v>1</v>
      </c>
      <c r="M49" s="26">
        <f t="shared" si="28"/>
        <v>1</v>
      </c>
      <c r="N49" s="26">
        <f t="shared" si="28"/>
        <v>1</v>
      </c>
      <c r="O49" s="26">
        <f t="shared" si="28"/>
        <v>1</v>
      </c>
      <c r="P49" s="26">
        <f t="shared" si="28"/>
        <v>1</v>
      </c>
      <c r="Q49" s="26">
        <f t="shared" si="28"/>
        <v>1</v>
      </c>
      <c r="R49" s="26">
        <f t="shared" si="28"/>
        <v>1</v>
      </c>
      <c r="S49" s="26">
        <f t="shared" si="28"/>
        <v>1</v>
      </c>
      <c r="T49" s="26">
        <f t="shared" si="28"/>
        <v>1</v>
      </c>
      <c r="U49" s="26">
        <f t="shared" si="28"/>
        <v>1</v>
      </c>
      <c r="V49" s="26">
        <f t="shared" si="28"/>
        <v>1</v>
      </c>
      <c r="W49" s="26">
        <f t="shared" si="28"/>
        <v>1</v>
      </c>
      <c r="X49" s="26">
        <f t="shared" si="28"/>
        <v>1</v>
      </c>
      <c r="Y49" s="26">
        <f t="shared" si="28"/>
        <v>1</v>
      </c>
      <c r="Z49" s="26">
        <f t="shared" si="28"/>
        <v>1</v>
      </c>
      <c r="AA49" s="26">
        <f t="shared" si="28"/>
        <v>1</v>
      </c>
      <c r="AB49" s="26">
        <f t="shared" si="28"/>
        <v>1</v>
      </c>
      <c r="AC49" s="26">
        <f t="shared" si="28"/>
        <v>1</v>
      </c>
      <c r="AD49" s="26">
        <f t="shared" si="28"/>
        <v>1</v>
      </c>
      <c r="AE49" s="26">
        <f t="shared" si="28"/>
        <v>1</v>
      </c>
      <c r="AF49" s="26">
        <f t="shared" si="28"/>
        <v>1</v>
      </c>
      <c r="AG49" s="26">
        <f t="shared" si="28"/>
        <v>1</v>
      </c>
      <c r="AH49" s="26">
        <f t="shared" si="28"/>
        <v>1</v>
      </c>
      <c r="AI49" s="26">
        <f t="shared" si="28"/>
        <v>1</v>
      </c>
      <c r="AJ49" s="26">
        <f t="shared" si="28"/>
        <v>1</v>
      </c>
      <c r="AK49" s="26">
        <f t="shared" si="28"/>
        <v>1</v>
      </c>
      <c r="AL49" s="26">
        <f t="shared" si="28"/>
        <v>1</v>
      </c>
      <c r="AM49" s="26">
        <f t="shared" si="28"/>
        <v>1</v>
      </c>
      <c r="AN49" s="26">
        <f t="shared" si="28"/>
        <v>1</v>
      </c>
      <c r="AO49" s="26">
        <f t="shared" si="28"/>
        <v>1</v>
      </c>
      <c r="AP49" s="26">
        <f t="shared" si="28"/>
        <v>1</v>
      </c>
      <c r="AQ49" s="26">
        <f t="shared" si="28"/>
        <v>1</v>
      </c>
      <c r="AR49" s="26">
        <f t="shared" si="28"/>
        <v>1</v>
      </c>
      <c r="AS49" s="26">
        <f t="shared" si="28"/>
        <v>1</v>
      </c>
      <c r="AT49" s="26">
        <f t="shared" si="28"/>
        <v>1</v>
      </c>
      <c r="AU49" s="26">
        <f t="shared" si="28"/>
        <v>1</v>
      </c>
      <c r="AV49" s="26">
        <f t="shared" si="28"/>
        <v>1</v>
      </c>
      <c r="AW49" s="26">
        <f t="shared" si="28"/>
        <v>1</v>
      </c>
      <c r="AX49" s="26">
        <f t="shared" si="28"/>
        <v>1</v>
      </c>
      <c r="AY49" s="26">
        <f t="shared" si="28"/>
        <v>1</v>
      </c>
      <c r="AZ49" s="26">
        <f aca="true" t="shared" si="29" ref="AZ49:CR49">IF(AND(AZ31&gt;0,AZ31&lt;=1,OR(COUNTA(AZ33:AZ35)&gt;1,COUNTA(AZ33:AZ35)&lt;=0)),0,1)</f>
        <v>1</v>
      </c>
      <c r="BA49" s="26">
        <f t="shared" si="29"/>
        <v>1</v>
      </c>
      <c r="BB49" s="26">
        <f t="shared" si="29"/>
        <v>1</v>
      </c>
      <c r="BC49" s="26">
        <f t="shared" si="29"/>
        <v>1</v>
      </c>
      <c r="BD49" s="26">
        <f t="shared" si="29"/>
        <v>1</v>
      </c>
      <c r="BE49" s="26">
        <f t="shared" si="29"/>
        <v>1</v>
      </c>
      <c r="BF49" s="26">
        <f t="shared" si="29"/>
        <v>1</v>
      </c>
      <c r="BG49" s="26">
        <f t="shared" si="29"/>
        <v>1</v>
      </c>
      <c r="BH49" s="26">
        <f t="shared" si="29"/>
        <v>1</v>
      </c>
      <c r="BI49" s="26">
        <f t="shared" si="29"/>
        <v>1</v>
      </c>
      <c r="BJ49" s="26">
        <f t="shared" si="29"/>
        <v>1</v>
      </c>
      <c r="BK49" s="26">
        <f t="shared" si="29"/>
        <v>1</v>
      </c>
      <c r="BL49" s="26">
        <f t="shared" si="29"/>
        <v>1</v>
      </c>
      <c r="BM49" s="26">
        <f t="shared" si="29"/>
        <v>1</v>
      </c>
      <c r="BN49" s="26">
        <f t="shared" si="29"/>
        <v>1</v>
      </c>
      <c r="BO49" s="26">
        <f t="shared" si="29"/>
        <v>1</v>
      </c>
      <c r="BP49" s="26">
        <f t="shared" si="29"/>
        <v>1</v>
      </c>
      <c r="BQ49" s="26">
        <f t="shared" si="29"/>
        <v>1</v>
      </c>
      <c r="BR49" s="26">
        <f t="shared" si="29"/>
        <v>1</v>
      </c>
      <c r="BS49" s="26">
        <f t="shared" si="29"/>
        <v>1</v>
      </c>
      <c r="BT49" s="26">
        <f t="shared" si="29"/>
        <v>1</v>
      </c>
      <c r="BU49" s="26">
        <f t="shared" si="29"/>
        <v>1</v>
      </c>
      <c r="BV49" s="26">
        <f t="shared" si="29"/>
        <v>1</v>
      </c>
      <c r="BW49" s="26">
        <f t="shared" si="29"/>
        <v>1</v>
      </c>
      <c r="BX49" s="26">
        <f t="shared" si="29"/>
        <v>1</v>
      </c>
      <c r="BY49" s="26">
        <f t="shared" si="29"/>
        <v>1</v>
      </c>
      <c r="BZ49" s="26">
        <f t="shared" si="29"/>
        <v>1</v>
      </c>
      <c r="CA49" s="26">
        <f t="shared" si="29"/>
        <v>1</v>
      </c>
      <c r="CB49" s="26">
        <f t="shared" si="29"/>
        <v>1</v>
      </c>
      <c r="CC49" s="26">
        <f t="shared" si="29"/>
        <v>1</v>
      </c>
      <c r="CD49" s="26">
        <f t="shared" si="29"/>
        <v>1</v>
      </c>
      <c r="CE49" s="26">
        <f t="shared" si="29"/>
        <v>1</v>
      </c>
      <c r="CF49" s="26">
        <f t="shared" si="29"/>
        <v>1</v>
      </c>
      <c r="CG49" s="26">
        <f t="shared" si="29"/>
        <v>1</v>
      </c>
      <c r="CH49" s="26">
        <f t="shared" si="29"/>
        <v>1</v>
      </c>
      <c r="CI49" s="26">
        <f t="shared" si="29"/>
        <v>1</v>
      </c>
      <c r="CJ49" s="26">
        <f t="shared" si="29"/>
        <v>1</v>
      </c>
      <c r="CK49" s="26">
        <f t="shared" si="29"/>
        <v>1</v>
      </c>
      <c r="CL49" s="26">
        <f t="shared" si="29"/>
        <v>1</v>
      </c>
      <c r="CM49" s="26">
        <f t="shared" si="29"/>
        <v>1</v>
      </c>
      <c r="CN49" s="26">
        <f t="shared" si="29"/>
        <v>1</v>
      </c>
      <c r="CO49" s="26">
        <f t="shared" si="29"/>
        <v>1</v>
      </c>
      <c r="CP49" s="26">
        <f t="shared" si="29"/>
        <v>1</v>
      </c>
      <c r="CQ49" s="26">
        <f t="shared" si="29"/>
        <v>1</v>
      </c>
      <c r="CR49" s="26">
        <f t="shared" si="29"/>
        <v>1</v>
      </c>
      <c r="CS49" s="1" t="s">
        <v>103</v>
      </c>
    </row>
    <row r="50" spans="2:97" ht="12" customHeight="1" hidden="1">
      <c r="B50" s="24"/>
      <c r="C50" s="31" t="s">
        <v>83</v>
      </c>
      <c r="D50" s="25"/>
      <c r="E50" s="26">
        <f>SUM(E43:E48)*E49</f>
        <v>0</v>
      </c>
      <c r="F50" s="27"/>
      <c r="G50" s="26">
        <f aca="true" t="shared" si="30" ref="G50:AY50">SUM(G43:G48)*G49</f>
        <v>0</v>
      </c>
      <c r="H50" s="26">
        <f t="shared" si="30"/>
        <v>0</v>
      </c>
      <c r="I50" s="26">
        <f t="shared" si="30"/>
        <v>0</v>
      </c>
      <c r="J50" s="26">
        <f t="shared" si="30"/>
        <v>0</v>
      </c>
      <c r="K50" s="26">
        <f t="shared" si="30"/>
        <v>0</v>
      </c>
      <c r="L50" s="26">
        <f t="shared" si="30"/>
        <v>0</v>
      </c>
      <c r="M50" s="26">
        <f t="shared" si="30"/>
        <v>0</v>
      </c>
      <c r="N50" s="26">
        <f t="shared" si="30"/>
        <v>0</v>
      </c>
      <c r="O50" s="26">
        <f t="shared" si="30"/>
        <v>0</v>
      </c>
      <c r="P50" s="26">
        <f t="shared" si="30"/>
        <v>0</v>
      </c>
      <c r="Q50" s="26">
        <f t="shared" si="30"/>
        <v>0</v>
      </c>
      <c r="R50" s="26">
        <f t="shared" si="30"/>
        <v>0</v>
      </c>
      <c r="S50" s="26">
        <f t="shared" si="30"/>
        <v>0</v>
      </c>
      <c r="T50" s="26">
        <f t="shared" si="30"/>
        <v>0</v>
      </c>
      <c r="U50" s="26">
        <f t="shared" si="30"/>
        <v>0</v>
      </c>
      <c r="V50" s="26">
        <f t="shared" si="30"/>
        <v>0</v>
      </c>
      <c r="W50" s="26">
        <f t="shared" si="30"/>
        <v>0</v>
      </c>
      <c r="X50" s="26">
        <f t="shared" si="30"/>
        <v>0</v>
      </c>
      <c r="Y50" s="26">
        <f t="shared" si="30"/>
        <v>0</v>
      </c>
      <c r="Z50" s="26">
        <f t="shared" si="30"/>
        <v>0</v>
      </c>
      <c r="AA50" s="26">
        <f t="shared" si="30"/>
        <v>0</v>
      </c>
      <c r="AB50" s="26">
        <f t="shared" si="30"/>
        <v>0</v>
      </c>
      <c r="AC50" s="26">
        <f t="shared" si="30"/>
        <v>0</v>
      </c>
      <c r="AD50" s="26">
        <f t="shared" si="30"/>
        <v>0</v>
      </c>
      <c r="AE50" s="26">
        <f t="shared" si="30"/>
        <v>0</v>
      </c>
      <c r="AF50" s="26">
        <f t="shared" si="30"/>
        <v>0</v>
      </c>
      <c r="AG50" s="26">
        <f t="shared" si="30"/>
        <v>0</v>
      </c>
      <c r="AH50" s="26">
        <f t="shared" si="30"/>
        <v>0</v>
      </c>
      <c r="AI50" s="26">
        <f t="shared" si="30"/>
        <v>0</v>
      </c>
      <c r="AJ50" s="26">
        <f t="shared" si="30"/>
        <v>0</v>
      </c>
      <c r="AK50" s="26">
        <f t="shared" si="30"/>
        <v>0</v>
      </c>
      <c r="AL50" s="26">
        <f t="shared" si="30"/>
        <v>0</v>
      </c>
      <c r="AM50" s="26">
        <f t="shared" si="30"/>
        <v>0</v>
      </c>
      <c r="AN50" s="26">
        <f t="shared" si="30"/>
        <v>0</v>
      </c>
      <c r="AO50" s="26">
        <f t="shared" si="30"/>
        <v>0</v>
      </c>
      <c r="AP50" s="26">
        <f t="shared" si="30"/>
        <v>0</v>
      </c>
      <c r="AQ50" s="26">
        <f t="shared" si="30"/>
        <v>0</v>
      </c>
      <c r="AR50" s="26">
        <f t="shared" si="30"/>
        <v>0</v>
      </c>
      <c r="AS50" s="26">
        <f t="shared" si="30"/>
        <v>0</v>
      </c>
      <c r="AT50" s="26">
        <f t="shared" si="30"/>
        <v>0</v>
      </c>
      <c r="AU50" s="26">
        <f t="shared" si="30"/>
        <v>0</v>
      </c>
      <c r="AV50" s="26">
        <f t="shared" si="30"/>
        <v>0</v>
      </c>
      <c r="AW50" s="26">
        <f t="shared" si="30"/>
        <v>0</v>
      </c>
      <c r="AX50" s="26">
        <f t="shared" si="30"/>
        <v>0</v>
      </c>
      <c r="AY50" s="26">
        <f t="shared" si="30"/>
        <v>0</v>
      </c>
      <c r="AZ50" s="26">
        <f aca="true" t="shared" si="31" ref="AZ50:CR50">SUM(AZ43:AZ48)*AZ49</f>
        <v>0</v>
      </c>
      <c r="BA50" s="26">
        <f t="shared" si="31"/>
        <v>0</v>
      </c>
      <c r="BB50" s="26">
        <f t="shared" si="31"/>
        <v>0</v>
      </c>
      <c r="BC50" s="26">
        <f t="shared" si="31"/>
        <v>0</v>
      </c>
      <c r="BD50" s="26">
        <f t="shared" si="31"/>
        <v>0</v>
      </c>
      <c r="BE50" s="26">
        <f t="shared" si="31"/>
        <v>0</v>
      </c>
      <c r="BF50" s="26">
        <f t="shared" si="31"/>
        <v>0</v>
      </c>
      <c r="BG50" s="26">
        <f t="shared" si="31"/>
        <v>0</v>
      </c>
      <c r="BH50" s="26">
        <f t="shared" si="31"/>
        <v>0</v>
      </c>
      <c r="BI50" s="26">
        <f t="shared" si="31"/>
        <v>0</v>
      </c>
      <c r="BJ50" s="26">
        <f t="shared" si="31"/>
        <v>0</v>
      </c>
      <c r="BK50" s="26">
        <f t="shared" si="31"/>
        <v>0</v>
      </c>
      <c r="BL50" s="26">
        <f t="shared" si="31"/>
        <v>0</v>
      </c>
      <c r="BM50" s="26">
        <f t="shared" si="31"/>
        <v>0</v>
      </c>
      <c r="BN50" s="26">
        <f t="shared" si="31"/>
        <v>0</v>
      </c>
      <c r="BO50" s="26">
        <f t="shared" si="31"/>
        <v>0</v>
      </c>
      <c r="BP50" s="26">
        <f t="shared" si="31"/>
        <v>0</v>
      </c>
      <c r="BQ50" s="26">
        <f t="shared" si="31"/>
        <v>0</v>
      </c>
      <c r="BR50" s="26">
        <f t="shared" si="31"/>
        <v>0</v>
      </c>
      <c r="BS50" s="26">
        <f t="shared" si="31"/>
        <v>0</v>
      </c>
      <c r="BT50" s="26">
        <f t="shared" si="31"/>
        <v>0</v>
      </c>
      <c r="BU50" s="26">
        <f t="shared" si="31"/>
        <v>0</v>
      </c>
      <c r="BV50" s="26">
        <f t="shared" si="31"/>
        <v>0</v>
      </c>
      <c r="BW50" s="26">
        <f t="shared" si="31"/>
        <v>0</v>
      </c>
      <c r="BX50" s="26">
        <f t="shared" si="31"/>
        <v>0</v>
      </c>
      <c r="BY50" s="26">
        <f t="shared" si="31"/>
        <v>0</v>
      </c>
      <c r="BZ50" s="26">
        <f t="shared" si="31"/>
        <v>0</v>
      </c>
      <c r="CA50" s="26">
        <f t="shared" si="31"/>
        <v>0</v>
      </c>
      <c r="CB50" s="26">
        <f t="shared" si="31"/>
        <v>0</v>
      </c>
      <c r="CC50" s="26">
        <f t="shared" si="31"/>
        <v>0</v>
      </c>
      <c r="CD50" s="26">
        <f t="shared" si="31"/>
        <v>0</v>
      </c>
      <c r="CE50" s="26">
        <f t="shared" si="31"/>
        <v>0</v>
      </c>
      <c r="CF50" s="26">
        <f t="shared" si="31"/>
        <v>0</v>
      </c>
      <c r="CG50" s="26">
        <f t="shared" si="31"/>
        <v>0</v>
      </c>
      <c r="CH50" s="26">
        <f t="shared" si="31"/>
        <v>0</v>
      </c>
      <c r="CI50" s="26">
        <f t="shared" si="31"/>
        <v>0</v>
      </c>
      <c r="CJ50" s="26">
        <f t="shared" si="31"/>
        <v>0</v>
      </c>
      <c r="CK50" s="26">
        <f t="shared" si="31"/>
        <v>0</v>
      </c>
      <c r="CL50" s="26">
        <f t="shared" si="31"/>
        <v>0</v>
      </c>
      <c r="CM50" s="26">
        <f t="shared" si="31"/>
        <v>0</v>
      </c>
      <c r="CN50" s="26">
        <f t="shared" si="31"/>
        <v>0</v>
      </c>
      <c r="CO50" s="26">
        <f t="shared" si="31"/>
        <v>0</v>
      </c>
      <c r="CP50" s="26">
        <f t="shared" si="31"/>
        <v>0</v>
      </c>
      <c r="CQ50" s="26">
        <f t="shared" si="31"/>
        <v>0</v>
      </c>
      <c r="CR50" s="26">
        <f t="shared" si="31"/>
        <v>0</v>
      </c>
      <c r="CS50" s="1" t="s">
        <v>103</v>
      </c>
    </row>
    <row r="51" spans="2:97" ht="12" customHeight="1" hidden="1">
      <c r="B51" s="24"/>
      <c r="C51" s="29" t="s">
        <v>84</v>
      </c>
      <c r="D51" s="25"/>
      <c r="E51" s="32">
        <f>IF(E25&gt;0,(E29*E50)/E25,0)</f>
        <v>0</v>
      </c>
      <c r="F51" s="27"/>
      <c r="G51" s="32">
        <f aca="true" t="shared" si="32" ref="G51:AY51">IF(G25&gt;0,(G29*G50)/G25,0)</f>
        <v>0</v>
      </c>
      <c r="H51" s="32">
        <f t="shared" si="32"/>
        <v>0</v>
      </c>
      <c r="I51" s="32">
        <f t="shared" si="32"/>
        <v>0</v>
      </c>
      <c r="J51" s="32">
        <f t="shared" si="32"/>
        <v>0</v>
      </c>
      <c r="K51" s="32">
        <f t="shared" si="32"/>
        <v>0</v>
      </c>
      <c r="L51" s="32">
        <f t="shared" si="32"/>
        <v>0</v>
      </c>
      <c r="M51" s="32">
        <f t="shared" si="32"/>
        <v>0</v>
      </c>
      <c r="N51" s="32">
        <f t="shared" si="32"/>
        <v>0</v>
      </c>
      <c r="O51" s="32">
        <f t="shared" si="32"/>
        <v>0</v>
      </c>
      <c r="P51" s="32">
        <f t="shared" si="32"/>
        <v>0</v>
      </c>
      <c r="Q51" s="32">
        <f t="shared" si="32"/>
        <v>0</v>
      </c>
      <c r="R51" s="32">
        <f t="shared" si="32"/>
        <v>0</v>
      </c>
      <c r="S51" s="32">
        <f t="shared" si="32"/>
        <v>0</v>
      </c>
      <c r="T51" s="32">
        <f t="shared" si="32"/>
        <v>0</v>
      </c>
      <c r="U51" s="32">
        <f t="shared" si="32"/>
        <v>0</v>
      </c>
      <c r="V51" s="32">
        <f t="shared" si="32"/>
        <v>0</v>
      </c>
      <c r="W51" s="32">
        <f t="shared" si="32"/>
        <v>0</v>
      </c>
      <c r="X51" s="32">
        <f t="shared" si="32"/>
        <v>0</v>
      </c>
      <c r="Y51" s="32">
        <f t="shared" si="32"/>
        <v>0</v>
      </c>
      <c r="Z51" s="32">
        <f t="shared" si="32"/>
        <v>0</v>
      </c>
      <c r="AA51" s="32">
        <f t="shared" si="32"/>
        <v>0</v>
      </c>
      <c r="AB51" s="32">
        <f t="shared" si="32"/>
        <v>0</v>
      </c>
      <c r="AC51" s="32">
        <f t="shared" si="32"/>
        <v>0</v>
      </c>
      <c r="AD51" s="32">
        <f t="shared" si="32"/>
        <v>0</v>
      </c>
      <c r="AE51" s="32">
        <f t="shared" si="32"/>
        <v>0</v>
      </c>
      <c r="AF51" s="32">
        <f t="shared" si="32"/>
        <v>0</v>
      </c>
      <c r="AG51" s="32">
        <f t="shared" si="32"/>
        <v>0</v>
      </c>
      <c r="AH51" s="32">
        <f t="shared" si="32"/>
        <v>0</v>
      </c>
      <c r="AI51" s="32">
        <f t="shared" si="32"/>
        <v>0</v>
      </c>
      <c r="AJ51" s="32">
        <f t="shared" si="32"/>
        <v>0</v>
      </c>
      <c r="AK51" s="32">
        <f t="shared" si="32"/>
        <v>0</v>
      </c>
      <c r="AL51" s="32">
        <f t="shared" si="32"/>
        <v>0</v>
      </c>
      <c r="AM51" s="32">
        <f t="shared" si="32"/>
        <v>0</v>
      </c>
      <c r="AN51" s="32">
        <f t="shared" si="32"/>
        <v>0</v>
      </c>
      <c r="AO51" s="32">
        <f t="shared" si="32"/>
        <v>0</v>
      </c>
      <c r="AP51" s="32">
        <f t="shared" si="32"/>
        <v>0</v>
      </c>
      <c r="AQ51" s="32">
        <f t="shared" si="32"/>
        <v>0</v>
      </c>
      <c r="AR51" s="32">
        <f t="shared" si="32"/>
        <v>0</v>
      </c>
      <c r="AS51" s="32">
        <f t="shared" si="32"/>
        <v>0</v>
      </c>
      <c r="AT51" s="32">
        <f t="shared" si="32"/>
        <v>0</v>
      </c>
      <c r="AU51" s="32">
        <f t="shared" si="32"/>
        <v>0</v>
      </c>
      <c r="AV51" s="32">
        <f t="shared" si="32"/>
        <v>0</v>
      </c>
      <c r="AW51" s="32">
        <f t="shared" si="32"/>
        <v>0</v>
      </c>
      <c r="AX51" s="32">
        <f t="shared" si="32"/>
        <v>0</v>
      </c>
      <c r="AY51" s="32">
        <f t="shared" si="32"/>
        <v>0</v>
      </c>
      <c r="AZ51" s="32">
        <f aca="true" t="shared" si="33" ref="AZ51:CR51">IF(AZ25&gt;0,(AZ29*AZ50)/AZ25,0)</f>
        <v>0</v>
      </c>
      <c r="BA51" s="32">
        <f t="shared" si="33"/>
        <v>0</v>
      </c>
      <c r="BB51" s="32">
        <f t="shared" si="33"/>
        <v>0</v>
      </c>
      <c r="BC51" s="32">
        <f t="shared" si="33"/>
        <v>0</v>
      </c>
      <c r="BD51" s="32">
        <f t="shared" si="33"/>
        <v>0</v>
      </c>
      <c r="BE51" s="32">
        <f t="shared" si="33"/>
        <v>0</v>
      </c>
      <c r="BF51" s="32">
        <f t="shared" si="33"/>
        <v>0</v>
      </c>
      <c r="BG51" s="32">
        <f t="shared" si="33"/>
        <v>0</v>
      </c>
      <c r="BH51" s="32">
        <f t="shared" si="33"/>
        <v>0</v>
      </c>
      <c r="BI51" s="32">
        <f t="shared" si="33"/>
        <v>0</v>
      </c>
      <c r="BJ51" s="32">
        <f t="shared" si="33"/>
        <v>0</v>
      </c>
      <c r="BK51" s="32">
        <f t="shared" si="33"/>
        <v>0</v>
      </c>
      <c r="BL51" s="32">
        <f t="shared" si="33"/>
        <v>0</v>
      </c>
      <c r="BM51" s="32">
        <f t="shared" si="33"/>
        <v>0</v>
      </c>
      <c r="BN51" s="32">
        <f t="shared" si="33"/>
        <v>0</v>
      </c>
      <c r="BO51" s="32">
        <f t="shared" si="33"/>
        <v>0</v>
      </c>
      <c r="BP51" s="32">
        <f t="shared" si="33"/>
        <v>0</v>
      </c>
      <c r="BQ51" s="32">
        <f t="shared" si="33"/>
        <v>0</v>
      </c>
      <c r="BR51" s="32">
        <f t="shared" si="33"/>
        <v>0</v>
      </c>
      <c r="BS51" s="32">
        <f t="shared" si="33"/>
        <v>0</v>
      </c>
      <c r="BT51" s="32">
        <f t="shared" si="33"/>
        <v>0</v>
      </c>
      <c r="BU51" s="32">
        <f t="shared" si="33"/>
        <v>0</v>
      </c>
      <c r="BV51" s="32">
        <f t="shared" si="33"/>
        <v>0</v>
      </c>
      <c r="BW51" s="32">
        <f t="shared" si="33"/>
        <v>0</v>
      </c>
      <c r="BX51" s="32">
        <f t="shared" si="33"/>
        <v>0</v>
      </c>
      <c r="BY51" s="32">
        <f t="shared" si="33"/>
        <v>0</v>
      </c>
      <c r="BZ51" s="32">
        <f t="shared" si="33"/>
        <v>0</v>
      </c>
      <c r="CA51" s="32">
        <f t="shared" si="33"/>
        <v>0</v>
      </c>
      <c r="CB51" s="32">
        <f t="shared" si="33"/>
        <v>0</v>
      </c>
      <c r="CC51" s="32">
        <f t="shared" si="33"/>
        <v>0</v>
      </c>
      <c r="CD51" s="32">
        <f t="shared" si="33"/>
        <v>0</v>
      </c>
      <c r="CE51" s="32">
        <f t="shared" si="33"/>
        <v>0</v>
      </c>
      <c r="CF51" s="32">
        <f t="shared" si="33"/>
        <v>0</v>
      </c>
      <c r="CG51" s="32">
        <f t="shared" si="33"/>
        <v>0</v>
      </c>
      <c r="CH51" s="32">
        <f t="shared" si="33"/>
        <v>0</v>
      </c>
      <c r="CI51" s="32">
        <f t="shared" si="33"/>
        <v>0</v>
      </c>
      <c r="CJ51" s="32">
        <f t="shared" si="33"/>
        <v>0</v>
      </c>
      <c r="CK51" s="32">
        <f t="shared" si="33"/>
        <v>0</v>
      </c>
      <c r="CL51" s="32">
        <f t="shared" si="33"/>
        <v>0</v>
      </c>
      <c r="CM51" s="32">
        <f t="shared" si="33"/>
        <v>0</v>
      </c>
      <c r="CN51" s="32">
        <f t="shared" si="33"/>
        <v>0</v>
      </c>
      <c r="CO51" s="32">
        <f t="shared" si="33"/>
        <v>0</v>
      </c>
      <c r="CP51" s="32">
        <f t="shared" si="33"/>
        <v>0</v>
      </c>
      <c r="CQ51" s="32">
        <f t="shared" si="33"/>
        <v>0</v>
      </c>
      <c r="CR51" s="32">
        <f t="shared" si="33"/>
        <v>0</v>
      </c>
      <c r="CS51" s="1" t="s">
        <v>103</v>
      </c>
    </row>
    <row r="52" spans="2:97" ht="12.75" hidden="1">
      <c r="B52" s="24"/>
      <c r="C52" s="135" t="s">
        <v>58</v>
      </c>
      <c r="D52" s="136"/>
      <c r="E52" s="26">
        <f>IF(E51&gt;0,E51,E42)</f>
        <v>0</v>
      </c>
      <c r="F52" s="27"/>
      <c r="G52" s="26">
        <f aca="true" t="shared" si="34" ref="G52:AY52">IF(G51&gt;0,G51,G42)</f>
        <v>0</v>
      </c>
      <c r="H52" s="26">
        <f t="shared" si="34"/>
        <v>0</v>
      </c>
      <c r="I52" s="26">
        <f t="shared" si="34"/>
        <v>0</v>
      </c>
      <c r="J52" s="26">
        <f t="shared" si="34"/>
        <v>0</v>
      </c>
      <c r="K52" s="26">
        <f t="shared" si="34"/>
        <v>0</v>
      </c>
      <c r="L52" s="26">
        <f t="shared" si="34"/>
        <v>0</v>
      </c>
      <c r="M52" s="26">
        <f t="shared" si="34"/>
        <v>0</v>
      </c>
      <c r="N52" s="26">
        <f t="shared" si="34"/>
        <v>0</v>
      </c>
      <c r="O52" s="26">
        <f t="shared" si="34"/>
        <v>0</v>
      </c>
      <c r="P52" s="26">
        <f t="shared" si="34"/>
        <v>0</v>
      </c>
      <c r="Q52" s="26">
        <f t="shared" si="34"/>
        <v>0</v>
      </c>
      <c r="R52" s="26">
        <f t="shared" si="34"/>
        <v>0</v>
      </c>
      <c r="S52" s="26">
        <f t="shared" si="34"/>
        <v>0</v>
      </c>
      <c r="T52" s="26">
        <f t="shared" si="34"/>
        <v>0</v>
      </c>
      <c r="U52" s="26">
        <f t="shared" si="34"/>
        <v>0</v>
      </c>
      <c r="V52" s="26">
        <f t="shared" si="34"/>
        <v>0</v>
      </c>
      <c r="W52" s="26">
        <f t="shared" si="34"/>
        <v>0</v>
      </c>
      <c r="X52" s="26">
        <f t="shared" si="34"/>
        <v>0</v>
      </c>
      <c r="Y52" s="26">
        <f t="shared" si="34"/>
        <v>0</v>
      </c>
      <c r="Z52" s="26">
        <f t="shared" si="34"/>
        <v>0</v>
      </c>
      <c r="AA52" s="26">
        <f t="shared" si="34"/>
        <v>0</v>
      </c>
      <c r="AB52" s="26">
        <f t="shared" si="34"/>
        <v>0</v>
      </c>
      <c r="AC52" s="26">
        <f t="shared" si="34"/>
        <v>0</v>
      </c>
      <c r="AD52" s="26">
        <f t="shared" si="34"/>
        <v>0</v>
      </c>
      <c r="AE52" s="26">
        <f t="shared" si="34"/>
        <v>0</v>
      </c>
      <c r="AF52" s="26">
        <f t="shared" si="34"/>
        <v>0</v>
      </c>
      <c r="AG52" s="26">
        <f t="shared" si="34"/>
        <v>0</v>
      </c>
      <c r="AH52" s="26">
        <f t="shared" si="34"/>
        <v>0</v>
      </c>
      <c r="AI52" s="26">
        <f t="shared" si="34"/>
        <v>0</v>
      </c>
      <c r="AJ52" s="26">
        <f t="shared" si="34"/>
        <v>0</v>
      </c>
      <c r="AK52" s="26">
        <f t="shared" si="34"/>
        <v>0</v>
      </c>
      <c r="AL52" s="26">
        <f t="shared" si="34"/>
        <v>0</v>
      </c>
      <c r="AM52" s="26">
        <f t="shared" si="34"/>
        <v>0</v>
      </c>
      <c r="AN52" s="26">
        <f t="shared" si="34"/>
        <v>0</v>
      </c>
      <c r="AO52" s="26">
        <f t="shared" si="34"/>
        <v>0</v>
      </c>
      <c r="AP52" s="26">
        <f t="shared" si="34"/>
        <v>0</v>
      </c>
      <c r="AQ52" s="26">
        <f t="shared" si="34"/>
        <v>0</v>
      </c>
      <c r="AR52" s="26">
        <f t="shared" si="34"/>
        <v>0</v>
      </c>
      <c r="AS52" s="26">
        <f t="shared" si="34"/>
        <v>0</v>
      </c>
      <c r="AT52" s="26">
        <f t="shared" si="34"/>
        <v>0</v>
      </c>
      <c r="AU52" s="26">
        <f t="shared" si="34"/>
        <v>0</v>
      </c>
      <c r="AV52" s="26">
        <f t="shared" si="34"/>
        <v>0</v>
      </c>
      <c r="AW52" s="26">
        <f t="shared" si="34"/>
        <v>0</v>
      </c>
      <c r="AX52" s="26">
        <f t="shared" si="34"/>
        <v>0</v>
      </c>
      <c r="AY52" s="26">
        <f t="shared" si="34"/>
        <v>0</v>
      </c>
      <c r="AZ52" s="26">
        <f aca="true" t="shared" si="35" ref="AZ52:CR52">IF(AZ51&gt;0,AZ51,AZ42)</f>
        <v>0</v>
      </c>
      <c r="BA52" s="26">
        <f t="shared" si="35"/>
        <v>0</v>
      </c>
      <c r="BB52" s="26">
        <f t="shared" si="35"/>
        <v>0</v>
      </c>
      <c r="BC52" s="26">
        <f t="shared" si="35"/>
        <v>0</v>
      </c>
      <c r="BD52" s="26">
        <f t="shared" si="35"/>
        <v>0</v>
      </c>
      <c r="BE52" s="26">
        <f t="shared" si="35"/>
        <v>0</v>
      </c>
      <c r="BF52" s="26">
        <f t="shared" si="35"/>
        <v>0</v>
      </c>
      <c r="BG52" s="26">
        <f t="shared" si="35"/>
        <v>0</v>
      </c>
      <c r="BH52" s="26">
        <f t="shared" si="35"/>
        <v>0</v>
      </c>
      <c r="BI52" s="26">
        <f t="shared" si="35"/>
        <v>0</v>
      </c>
      <c r="BJ52" s="26">
        <f t="shared" si="35"/>
        <v>0</v>
      </c>
      <c r="BK52" s="26">
        <f t="shared" si="35"/>
        <v>0</v>
      </c>
      <c r="BL52" s="26">
        <f t="shared" si="35"/>
        <v>0</v>
      </c>
      <c r="BM52" s="26">
        <f t="shared" si="35"/>
        <v>0</v>
      </c>
      <c r="BN52" s="26">
        <f t="shared" si="35"/>
        <v>0</v>
      </c>
      <c r="BO52" s="26">
        <f t="shared" si="35"/>
        <v>0</v>
      </c>
      <c r="BP52" s="26">
        <f t="shared" si="35"/>
        <v>0</v>
      </c>
      <c r="BQ52" s="26">
        <f t="shared" si="35"/>
        <v>0</v>
      </c>
      <c r="BR52" s="26">
        <f t="shared" si="35"/>
        <v>0</v>
      </c>
      <c r="BS52" s="26">
        <f t="shared" si="35"/>
        <v>0</v>
      </c>
      <c r="BT52" s="26">
        <f t="shared" si="35"/>
        <v>0</v>
      </c>
      <c r="BU52" s="26">
        <f t="shared" si="35"/>
        <v>0</v>
      </c>
      <c r="BV52" s="26">
        <f t="shared" si="35"/>
        <v>0</v>
      </c>
      <c r="BW52" s="26">
        <f t="shared" si="35"/>
        <v>0</v>
      </c>
      <c r="BX52" s="26">
        <f t="shared" si="35"/>
        <v>0</v>
      </c>
      <c r="BY52" s="26">
        <f t="shared" si="35"/>
        <v>0</v>
      </c>
      <c r="BZ52" s="26">
        <f t="shared" si="35"/>
        <v>0</v>
      </c>
      <c r="CA52" s="26">
        <f t="shared" si="35"/>
        <v>0</v>
      </c>
      <c r="CB52" s="26">
        <f t="shared" si="35"/>
        <v>0</v>
      </c>
      <c r="CC52" s="26">
        <f t="shared" si="35"/>
        <v>0</v>
      </c>
      <c r="CD52" s="26">
        <f t="shared" si="35"/>
        <v>0</v>
      </c>
      <c r="CE52" s="26">
        <f t="shared" si="35"/>
        <v>0</v>
      </c>
      <c r="CF52" s="26">
        <f t="shared" si="35"/>
        <v>0</v>
      </c>
      <c r="CG52" s="26">
        <f t="shared" si="35"/>
        <v>0</v>
      </c>
      <c r="CH52" s="26">
        <f t="shared" si="35"/>
        <v>0</v>
      </c>
      <c r="CI52" s="26">
        <f t="shared" si="35"/>
        <v>0</v>
      </c>
      <c r="CJ52" s="26">
        <f t="shared" si="35"/>
        <v>0</v>
      </c>
      <c r="CK52" s="26">
        <f t="shared" si="35"/>
        <v>0</v>
      </c>
      <c r="CL52" s="26">
        <f t="shared" si="35"/>
        <v>0</v>
      </c>
      <c r="CM52" s="26">
        <f t="shared" si="35"/>
        <v>0</v>
      </c>
      <c r="CN52" s="26">
        <f t="shared" si="35"/>
        <v>0</v>
      </c>
      <c r="CO52" s="26">
        <f t="shared" si="35"/>
        <v>0</v>
      </c>
      <c r="CP52" s="26">
        <f t="shared" si="35"/>
        <v>0</v>
      </c>
      <c r="CQ52" s="26">
        <f t="shared" si="35"/>
        <v>0</v>
      </c>
      <c r="CR52" s="26">
        <f t="shared" si="35"/>
        <v>0</v>
      </c>
      <c r="CS52" s="1" t="s">
        <v>103</v>
      </c>
    </row>
    <row r="53" spans="2:97" ht="12.75" hidden="1">
      <c r="B53" s="24"/>
      <c r="C53" s="55"/>
      <c r="D53" s="33"/>
      <c r="E53" s="26"/>
      <c r="F53" s="27"/>
      <c r="G53" s="26"/>
      <c r="H53" s="26"/>
      <c r="I53" s="26"/>
      <c r="J53" s="26"/>
      <c r="K53" s="26"/>
      <c r="L53" s="26"/>
      <c r="M53" s="26"/>
      <c r="AZ53" s="26"/>
      <c r="BA53" s="26"/>
      <c r="BB53" s="26"/>
      <c r="BC53" s="26"/>
      <c r="BD53" s="26"/>
      <c r="BE53" s="26"/>
      <c r="BF53" s="26"/>
      <c r="CS53" s="1" t="s">
        <v>103</v>
      </c>
    </row>
    <row r="54" spans="2:97" ht="12.75" hidden="1">
      <c r="B54" s="24"/>
      <c r="C54" s="56" t="s">
        <v>100</v>
      </c>
      <c r="D54" s="33"/>
      <c r="E54" s="32">
        <f>IF(AND(E28&gt;0,E29&gt;0,E31&gt;18),E28/((E29/100)^2),0)</f>
        <v>0</v>
      </c>
      <c r="F54" s="27"/>
      <c r="G54" s="32">
        <f aca="true" t="shared" si="36" ref="G54:AY54">IF(AND(G28&gt;0,G29&gt;0,G31&gt;18),G28/((G29/100)^2),0)</f>
        <v>0</v>
      </c>
      <c r="H54" s="32">
        <f t="shared" si="36"/>
        <v>0</v>
      </c>
      <c r="I54" s="32">
        <f t="shared" si="36"/>
        <v>0</v>
      </c>
      <c r="J54" s="32">
        <f t="shared" si="36"/>
        <v>0</v>
      </c>
      <c r="K54" s="32">
        <f t="shared" si="36"/>
        <v>0</v>
      </c>
      <c r="L54" s="32">
        <f t="shared" si="36"/>
        <v>0</v>
      </c>
      <c r="M54" s="32">
        <f t="shared" si="36"/>
        <v>0</v>
      </c>
      <c r="N54" s="32">
        <f t="shared" si="36"/>
        <v>0</v>
      </c>
      <c r="O54" s="32">
        <f t="shared" si="36"/>
        <v>0</v>
      </c>
      <c r="P54" s="32">
        <f t="shared" si="36"/>
        <v>0</v>
      </c>
      <c r="Q54" s="32">
        <f t="shared" si="36"/>
        <v>0</v>
      </c>
      <c r="R54" s="32">
        <f t="shared" si="36"/>
        <v>0</v>
      </c>
      <c r="S54" s="32">
        <f t="shared" si="36"/>
        <v>0</v>
      </c>
      <c r="T54" s="32">
        <f t="shared" si="36"/>
        <v>0</v>
      </c>
      <c r="U54" s="32">
        <f t="shared" si="36"/>
        <v>0</v>
      </c>
      <c r="V54" s="32">
        <f t="shared" si="36"/>
        <v>0</v>
      </c>
      <c r="W54" s="32">
        <f t="shared" si="36"/>
        <v>0</v>
      </c>
      <c r="X54" s="32">
        <f t="shared" si="36"/>
        <v>0</v>
      </c>
      <c r="Y54" s="32">
        <f t="shared" si="36"/>
        <v>0</v>
      </c>
      <c r="Z54" s="32">
        <f t="shared" si="36"/>
        <v>0</v>
      </c>
      <c r="AA54" s="32">
        <f t="shared" si="36"/>
        <v>0</v>
      </c>
      <c r="AB54" s="32">
        <f t="shared" si="36"/>
        <v>0</v>
      </c>
      <c r="AC54" s="32">
        <f t="shared" si="36"/>
        <v>0</v>
      </c>
      <c r="AD54" s="32">
        <f t="shared" si="36"/>
        <v>0</v>
      </c>
      <c r="AE54" s="32">
        <f t="shared" si="36"/>
        <v>0</v>
      </c>
      <c r="AF54" s="32">
        <f t="shared" si="36"/>
        <v>0</v>
      </c>
      <c r="AG54" s="32">
        <f t="shared" si="36"/>
        <v>0</v>
      </c>
      <c r="AH54" s="32">
        <f t="shared" si="36"/>
        <v>0</v>
      </c>
      <c r="AI54" s="32">
        <f t="shared" si="36"/>
        <v>0</v>
      </c>
      <c r="AJ54" s="32">
        <f t="shared" si="36"/>
        <v>0</v>
      </c>
      <c r="AK54" s="32">
        <f t="shared" si="36"/>
        <v>0</v>
      </c>
      <c r="AL54" s="32">
        <f t="shared" si="36"/>
        <v>0</v>
      </c>
      <c r="AM54" s="32">
        <f t="shared" si="36"/>
        <v>0</v>
      </c>
      <c r="AN54" s="32">
        <f t="shared" si="36"/>
        <v>0</v>
      </c>
      <c r="AO54" s="32">
        <f t="shared" si="36"/>
        <v>0</v>
      </c>
      <c r="AP54" s="32">
        <f t="shared" si="36"/>
        <v>0</v>
      </c>
      <c r="AQ54" s="32">
        <f t="shared" si="36"/>
        <v>0</v>
      </c>
      <c r="AR54" s="32">
        <f t="shared" si="36"/>
        <v>0</v>
      </c>
      <c r="AS54" s="32">
        <f t="shared" si="36"/>
        <v>0</v>
      </c>
      <c r="AT54" s="32">
        <f t="shared" si="36"/>
        <v>0</v>
      </c>
      <c r="AU54" s="32">
        <f t="shared" si="36"/>
        <v>0</v>
      </c>
      <c r="AV54" s="32">
        <f t="shared" si="36"/>
        <v>0</v>
      </c>
      <c r="AW54" s="32">
        <f t="shared" si="36"/>
        <v>0</v>
      </c>
      <c r="AX54" s="32">
        <f t="shared" si="36"/>
        <v>0</v>
      </c>
      <c r="AY54" s="32">
        <f t="shared" si="36"/>
        <v>0</v>
      </c>
      <c r="AZ54" s="32">
        <f aca="true" t="shared" si="37" ref="AZ54:CR54">IF(AND(AZ28&gt;0,AZ29&gt;0,AZ31&gt;18),AZ28/((AZ29/100)^2),0)</f>
        <v>0</v>
      </c>
      <c r="BA54" s="32">
        <f t="shared" si="37"/>
        <v>0</v>
      </c>
      <c r="BB54" s="32">
        <f t="shared" si="37"/>
        <v>0</v>
      </c>
      <c r="BC54" s="32">
        <f t="shared" si="37"/>
        <v>0</v>
      </c>
      <c r="BD54" s="32">
        <f t="shared" si="37"/>
        <v>0</v>
      </c>
      <c r="BE54" s="32">
        <f t="shared" si="37"/>
        <v>0</v>
      </c>
      <c r="BF54" s="32">
        <f t="shared" si="37"/>
        <v>0</v>
      </c>
      <c r="BG54" s="32">
        <f t="shared" si="37"/>
        <v>0</v>
      </c>
      <c r="BH54" s="32">
        <f t="shared" si="37"/>
        <v>0</v>
      </c>
      <c r="BI54" s="32">
        <f t="shared" si="37"/>
        <v>0</v>
      </c>
      <c r="BJ54" s="32">
        <f t="shared" si="37"/>
        <v>0</v>
      </c>
      <c r="BK54" s="32">
        <f t="shared" si="37"/>
        <v>0</v>
      </c>
      <c r="BL54" s="32">
        <f t="shared" si="37"/>
        <v>0</v>
      </c>
      <c r="BM54" s="32">
        <f t="shared" si="37"/>
        <v>0</v>
      </c>
      <c r="BN54" s="32">
        <f t="shared" si="37"/>
        <v>0</v>
      </c>
      <c r="BO54" s="32">
        <f t="shared" si="37"/>
        <v>0</v>
      </c>
      <c r="BP54" s="32">
        <f t="shared" si="37"/>
        <v>0</v>
      </c>
      <c r="BQ54" s="32">
        <f t="shared" si="37"/>
        <v>0</v>
      </c>
      <c r="BR54" s="32">
        <f t="shared" si="37"/>
        <v>0</v>
      </c>
      <c r="BS54" s="32">
        <f t="shared" si="37"/>
        <v>0</v>
      </c>
      <c r="BT54" s="32">
        <f t="shared" si="37"/>
        <v>0</v>
      </c>
      <c r="BU54" s="32">
        <f t="shared" si="37"/>
        <v>0</v>
      </c>
      <c r="BV54" s="32">
        <f t="shared" si="37"/>
        <v>0</v>
      </c>
      <c r="BW54" s="32">
        <f t="shared" si="37"/>
        <v>0</v>
      </c>
      <c r="BX54" s="32">
        <f t="shared" si="37"/>
        <v>0</v>
      </c>
      <c r="BY54" s="32">
        <f t="shared" si="37"/>
        <v>0</v>
      </c>
      <c r="BZ54" s="32">
        <f t="shared" si="37"/>
        <v>0</v>
      </c>
      <c r="CA54" s="32">
        <f t="shared" si="37"/>
        <v>0</v>
      </c>
      <c r="CB54" s="32">
        <f t="shared" si="37"/>
        <v>0</v>
      </c>
      <c r="CC54" s="32">
        <f t="shared" si="37"/>
        <v>0</v>
      </c>
      <c r="CD54" s="32">
        <f t="shared" si="37"/>
        <v>0</v>
      </c>
      <c r="CE54" s="32">
        <f t="shared" si="37"/>
        <v>0</v>
      </c>
      <c r="CF54" s="32">
        <f t="shared" si="37"/>
        <v>0</v>
      </c>
      <c r="CG54" s="32">
        <f t="shared" si="37"/>
        <v>0</v>
      </c>
      <c r="CH54" s="32">
        <f t="shared" si="37"/>
        <v>0</v>
      </c>
      <c r="CI54" s="32">
        <f t="shared" si="37"/>
        <v>0</v>
      </c>
      <c r="CJ54" s="32">
        <f t="shared" si="37"/>
        <v>0</v>
      </c>
      <c r="CK54" s="32">
        <f t="shared" si="37"/>
        <v>0</v>
      </c>
      <c r="CL54" s="32">
        <f t="shared" si="37"/>
        <v>0</v>
      </c>
      <c r="CM54" s="32">
        <f t="shared" si="37"/>
        <v>0</v>
      </c>
      <c r="CN54" s="32">
        <f t="shared" si="37"/>
        <v>0</v>
      </c>
      <c r="CO54" s="32">
        <f t="shared" si="37"/>
        <v>0</v>
      </c>
      <c r="CP54" s="32">
        <f t="shared" si="37"/>
        <v>0</v>
      </c>
      <c r="CQ54" s="32">
        <f t="shared" si="37"/>
        <v>0</v>
      </c>
      <c r="CR54" s="32">
        <f t="shared" si="37"/>
        <v>0</v>
      </c>
      <c r="CS54" s="1" t="s">
        <v>103</v>
      </c>
    </row>
    <row r="55" spans="2:97" ht="12.75" hidden="1">
      <c r="B55" s="24"/>
      <c r="C55" s="56"/>
      <c r="D55" s="33"/>
      <c r="E55" s="26"/>
      <c r="F55" s="27"/>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1" t="s">
        <v>103</v>
      </c>
    </row>
    <row r="56" spans="2:97" ht="12.75" hidden="1">
      <c r="B56" s="24"/>
      <c r="C56" s="56" t="s">
        <v>88</v>
      </c>
      <c r="D56" s="33"/>
      <c r="E56" s="96" t="e">
        <f>IF(AND($E$3="M",$E$59="NO"),INT(186*(E25^-1.154)*(E31^-0.203)),IF(AND($E$3="F",$E$59="NO"),INT(186*(E25^-1.154)*(E31^-0.203)*0.742),IF(AND($E$3="F",$E$59="SI"),INT(186*(E25^-1.154)*(E31^-0.203)*0.742)*1.21,IF(AND($E$3="M",$E$59="SI"),INT(186*(E25^-1.154)*(E31^-0.203)*1.21),0))))</f>
        <v>#DIV/0!</v>
      </c>
      <c r="F56" s="27"/>
      <c r="G56" s="96" t="e">
        <f>IF(AND($E$3="M",$E$59="NO"),INT(186*(G25^-1.154)*(G31^-0.203)),IF(AND($E$3="F",$E$59="NO"),INT(186*(G25^-1.154)*(G31^-0.203)*0.742),IF(AND($E$3="F",$E$59="SI"),INT(186*(G25^-1.154)*(G31^-0.203)*0.742)*1.21,IF(AND($E$3="M",$E$59="SI"),INT(186*(G25^-1.154)*(G31^-0.203)*1.21),0))))</f>
        <v>#DIV/0!</v>
      </c>
      <c r="H56" s="96" t="e">
        <f aca="true" t="shared" si="38" ref="H56:BS56">IF(AND($E$3="M",$E$59="NO"),INT(186*(H25^-1.154)*(H31^-0.203)),IF(AND($E$3="F",$E$59="NO"),INT(186*(H25^-1.154)*(H31^-0.203)*0.742),IF(AND($E$3="F",$E$59="SI"),INT(186*(H25^-1.154)*(H31^-0.203)*0.742)*1.21,IF(AND($E$3="M",$E$59="SI"),INT(186*(H25^-1.154)*(H31^-0.203)*1.21),0))))</f>
        <v>#DIV/0!</v>
      </c>
      <c r="I56" s="96" t="e">
        <f t="shared" si="38"/>
        <v>#DIV/0!</v>
      </c>
      <c r="J56" s="96" t="e">
        <f t="shared" si="38"/>
        <v>#DIV/0!</v>
      </c>
      <c r="K56" s="96" t="e">
        <f t="shared" si="38"/>
        <v>#DIV/0!</v>
      </c>
      <c r="L56" s="96" t="e">
        <f t="shared" si="38"/>
        <v>#DIV/0!</v>
      </c>
      <c r="M56" s="96" t="e">
        <f t="shared" si="38"/>
        <v>#DIV/0!</v>
      </c>
      <c r="N56" s="96" t="e">
        <f t="shared" si="38"/>
        <v>#DIV/0!</v>
      </c>
      <c r="O56" s="96" t="e">
        <f t="shared" si="38"/>
        <v>#DIV/0!</v>
      </c>
      <c r="P56" s="96" t="e">
        <f t="shared" si="38"/>
        <v>#DIV/0!</v>
      </c>
      <c r="Q56" s="96" t="e">
        <f t="shared" si="38"/>
        <v>#DIV/0!</v>
      </c>
      <c r="R56" s="96" t="e">
        <f t="shared" si="38"/>
        <v>#DIV/0!</v>
      </c>
      <c r="S56" s="96" t="e">
        <f t="shared" si="38"/>
        <v>#DIV/0!</v>
      </c>
      <c r="T56" s="96" t="e">
        <f t="shared" si="38"/>
        <v>#DIV/0!</v>
      </c>
      <c r="U56" s="96" t="e">
        <f t="shared" si="38"/>
        <v>#DIV/0!</v>
      </c>
      <c r="V56" s="96" t="e">
        <f t="shared" si="38"/>
        <v>#DIV/0!</v>
      </c>
      <c r="W56" s="96" t="e">
        <f t="shared" si="38"/>
        <v>#DIV/0!</v>
      </c>
      <c r="X56" s="96" t="e">
        <f t="shared" si="38"/>
        <v>#DIV/0!</v>
      </c>
      <c r="Y56" s="96" t="e">
        <f t="shared" si="38"/>
        <v>#DIV/0!</v>
      </c>
      <c r="Z56" s="96" t="e">
        <f t="shared" si="38"/>
        <v>#DIV/0!</v>
      </c>
      <c r="AA56" s="96" t="e">
        <f t="shared" si="38"/>
        <v>#DIV/0!</v>
      </c>
      <c r="AB56" s="96" t="e">
        <f t="shared" si="38"/>
        <v>#DIV/0!</v>
      </c>
      <c r="AC56" s="96" t="e">
        <f t="shared" si="38"/>
        <v>#DIV/0!</v>
      </c>
      <c r="AD56" s="96" t="e">
        <f t="shared" si="38"/>
        <v>#DIV/0!</v>
      </c>
      <c r="AE56" s="96" t="e">
        <f t="shared" si="38"/>
        <v>#DIV/0!</v>
      </c>
      <c r="AF56" s="96" t="e">
        <f t="shared" si="38"/>
        <v>#DIV/0!</v>
      </c>
      <c r="AG56" s="96" t="e">
        <f t="shared" si="38"/>
        <v>#DIV/0!</v>
      </c>
      <c r="AH56" s="96" t="e">
        <f t="shared" si="38"/>
        <v>#DIV/0!</v>
      </c>
      <c r="AI56" s="96" t="e">
        <f t="shared" si="38"/>
        <v>#DIV/0!</v>
      </c>
      <c r="AJ56" s="96" t="e">
        <f t="shared" si="38"/>
        <v>#DIV/0!</v>
      </c>
      <c r="AK56" s="96" t="e">
        <f t="shared" si="38"/>
        <v>#DIV/0!</v>
      </c>
      <c r="AL56" s="96" t="e">
        <f t="shared" si="38"/>
        <v>#DIV/0!</v>
      </c>
      <c r="AM56" s="96" t="e">
        <f t="shared" si="38"/>
        <v>#DIV/0!</v>
      </c>
      <c r="AN56" s="96" t="e">
        <f t="shared" si="38"/>
        <v>#DIV/0!</v>
      </c>
      <c r="AO56" s="96" t="e">
        <f t="shared" si="38"/>
        <v>#DIV/0!</v>
      </c>
      <c r="AP56" s="96" t="e">
        <f t="shared" si="38"/>
        <v>#DIV/0!</v>
      </c>
      <c r="AQ56" s="96" t="e">
        <f t="shared" si="38"/>
        <v>#DIV/0!</v>
      </c>
      <c r="AR56" s="96" t="e">
        <f t="shared" si="38"/>
        <v>#DIV/0!</v>
      </c>
      <c r="AS56" s="96" t="e">
        <f t="shared" si="38"/>
        <v>#DIV/0!</v>
      </c>
      <c r="AT56" s="96" t="e">
        <f t="shared" si="38"/>
        <v>#DIV/0!</v>
      </c>
      <c r="AU56" s="96" t="e">
        <f t="shared" si="38"/>
        <v>#DIV/0!</v>
      </c>
      <c r="AV56" s="96" t="e">
        <f t="shared" si="38"/>
        <v>#DIV/0!</v>
      </c>
      <c r="AW56" s="96" t="e">
        <f t="shared" si="38"/>
        <v>#DIV/0!</v>
      </c>
      <c r="AX56" s="96" t="e">
        <f t="shared" si="38"/>
        <v>#DIV/0!</v>
      </c>
      <c r="AY56" s="96" t="e">
        <f t="shared" si="38"/>
        <v>#DIV/0!</v>
      </c>
      <c r="AZ56" s="96" t="e">
        <f t="shared" si="38"/>
        <v>#DIV/0!</v>
      </c>
      <c r="BA56" s="96" t="e">
        <f t="shared" si="38"/>
        <v>#DIV/0!</v>
      </c>
      <c r="BB56" s="96" t="e">
        <f t="shared" si="38"/>
        <v>#DIV/0!</v>
      </c>
      <c r="BC56" s="96" t="e">
        <f t="shared" si="38"/>
        <v>#DIV/0!</v>
      </c>
      <c r="BD56" s="96" t="e">
        <f t="shared" si="38"/>
        <v>#DIV/0!</v>
      </c>
      <c r="BE56" s="96" t="e">
        <f t="shared" si="38"/>
        <v>#DIV/0!</v>
      </c>
      <c r="BF56" s="96" t="e">
        <f t="shared" si="38"/>
        <v>#DIV/0!</v>
      </c>
      <c r="BG56" s="96" t="e">
        <f t="shared" si="38"/>
        <v>#DIV/0!</v>
      </c>
      <c r="BH56" s="96" t="e">
        <f t="shared" si="38"/>
        <v>#DIV/0!</v>
      </c>
      <c r="BI56" s="96" t="e">
        <f t="shared" si="38"/>
        <v>#DIV/0!</v>
      </c>
      <c r="BJ56" s="96" t="e">
        <f t="shared" si="38"/>
        <v>#DIV/0!</v>
      </c>
      <c r="BK56" s="96" t="e">
        <f t="shared" si="38"/>
        <v>#DIV/0!</v>
      </c>
      <c r="BL56" s="96" t="e">
        <f t="shared" si="38"/>
        <v>#DIV/0!</v>
      </c>
      <c r="BM56" s="96" t="e">
        <f t="shared" si="38"/>
        <v>#DIV/0!</v>
      </c>
      <c r="BN56" s="96" t="e">
        <f t="shared" si="38"/>
        <v>#DIV/0!</v>
      </c>
      <c r="BO56" s="96" t="e">
        <f t="shared" si="38"/>
        <v>#DIV/0!</v>
      </c>
      <c r="BP56" s="96" t="e">
        <f t="shared" si="38"/>
        <v>#DIV/0!</v>
      </c>
      <c r="BQ56" s="96" t="e">
        <f t="shared" si="38"/>
        <v>#DIV/0!</v>
      </c>
      <c r="BR56" s="96" t="e">
        <f t="shared" si="38"/>
        <v>#DIV/0!</v>
      </c>
      <c r="BS56" s="96" t="e">
        <f t="shared" si="38"/>
        <v>#DIV/0!</v>
      </c>
      <c r="BT56" s="96" t="e">
        <f aca="true" t="shared" si="39" ref="BT56:CR56">IF(AND($E$3="M",$E$59="NO"),INT(186*(BT25^-1.154)*(BT31^-0.203)),IF(AND($E$3="F",$E$59="NO"),INT(186*(BT25^-1.154)*(BT31^-0.203)*0.742),IF(AND($E$3="F",$E$59="SI"),INT(186*(BT25^-1.154)*(BT31^-0.203)*0.742)*1.21,IF(AND($E$3="M",$E$59="SI"),INT(186*(BT25^-1.154)*(BT31^-0.203)*1.21),0))))</f>
        <v>#DIV/0!</v>
      </c>
      <c r="BU56" s="96" t="e">
        <f t="shared" si="39"/>
        <v>#DIV/0!</v>
      </c>
      <c r="BV56" s="96" t="e">
        <f t="shared" si="39"/>
        <v>#DIV/0!</v>
      </c>
      <c r="BW56" s="96" t="e">
        <f t="shared" si="39"/>
        <v>#DIV/0!</v>
      </c>
      <c r="BX56" s="96" t="e">
        <f t="shared" si="39"/>
        <v>#DIV/0!</v>
      </c>
      <c r="BY56" s="96" t="e">
        <f t="shared" si="39"/>
        <v>#DIV/0!</v>
      </c>
      <c r="BZ56" s="96" t="e">
        <f t="shared" si="39"/>
        <v>#DIV/0!</v>
      </c>
      <c r="CA56" s="96" t="e">
        <f t="shared" si="39"/>
        <v>#DIV/0!</v>
      </c>
      <c r="CB56" s="96" t="e">
        <f t="shared" si="39"/>
        <v>#DIV/0!</v>
      </c>
      <c r="CC56" s="96" t="e">
        <f t="shared" si="39"/>
        <v>#DIV/0!</v>
      </c>
      <c r="CD56" s="96" t="e">
        <f t="shared" si="39"/>
        <v>#DIV/0!</v>
      </c>
      <c r="CE56" s="96" t="e">
        <f t="shared" si="39"/>
        <v>#DIV/0!</v>
      </c>
      <c r="CF56" s="96" t="e">
        <f t="shared" si="39"/>
        <v>#DIV/0!</v>
      </c>
      <c r="CG56" s="96" t="e">
        <f t="shared" si="39"/>
        <v>#DIV/0!</v>
      </c>
      <c r="CH56" s="96" t="e">
        <f t="shared" si="39"/>
        <v>#DIV/0!</v>
      </c>
      <c r="CI56" s="96" t="e">
        <f t="shared" si="39"/>
        <v>#DIV/0!</v>
      </c>
      <c r="CJ56" s="96" t="e">
        <f t="shared" si="39"/>
        <v>#DIV/0!</v>
      </c>
      <c r="CK56" s="96" t="e">
        <f t="shared" si="39"/>
        <v>#DIV/0!</v>
      </c>
      <c r="CL56" s="96" t="e">
        <f t="shared" si="39"/>
        <v>#DIV/0!</v>
      </c>
      <c r="CM56" s="96" t="e">
        <f t="shared" si="39"/>
        <v>#DIV/0!</v>
      </c>
      <c r="CN56" s="96" t="e">
        <f t="shared" si="39"/>
        <v>#DIV/0!</v>
      </c>
      <c r="CO56" s="96" t="e">
        <f t="shared" si="39"/>
        <v>#DIV/0!</v>
      </c>
      <c r="CP56" s="96" t="e">
        <f t="shared" si="39"/>
        <v>#DIV/0!</v>
      </c>
      <c r="CQ56" s="96" t="e">
        <f t="shared" si="39"/>
        <v>#DIV/0!</v>
      </c>
      <c r="CR56" s="96" t="e">
        <f t="shared" si="39"/>
        <v>#DIV/0!</v>
      </c>
      <c r="CS56" s="1" t="s">
        <v>103</v>
      </c>
    </row>
    <row r="57" ht="12.75" hidden="1">
      <c r="CS57" s="1" t="s">
        <v>103</v>
      </c>
    </row>
    <row r="58" ht="13.5" hidden="1" thickBot="1">
      <c r="CS58" s="1" t="s">
        <v>103</v>
      </c>
    </row>
    <row r="59" spans="2:97" ht="13.5" thickBot="1">
      <c r="B59" s="139" t="s">
        <v>151</v>
      </c>
      <c r="C59" s="137" t="s">
        <v>87</v>
      </c>
      <c r="D59" s="138"/>
      <c r="E59" s="102" t="s">
        <v>89</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s="1" t="s">
        <v>103</v>
      </c>
    </row>
    <row r="60" spans="2:97" ht="13.5" thickBot="1">
      <c r="B60" s="140"/>
      <c r="C60" s="97" t="s">
        <v>150</v>
      </c>
      <c r="D60" s="34" t="s">
        <v>13</v>
      </c>
      <c r="E60" s="100" t="s">
        <v>46</v>
      </c>
      <c r="F60" s="33" t="s">
        <v>70</v>
      </c>
      <c r="G60" s="36">
        <f>G12</f>
      </c>
      <c r="H60" s="36">
        <f aca="true" t="shared" si="40" ref="H60:BS60">H12</f>
      </c>
      <c r="I60" s="36">
        <f t="shared" si="40"/>
      </c>
      <c r="J60" s="36">
        <f t="shared" si="40"/>
      </c>
      <c r="K60" s="36">
        <f t="shared" si="40"/>
      </c>
      <c r="L60" s="36">
        <f t="shared" si="40"/>
      </c>
      <c r="M60" s="36">
        <f t="shared" si="40"/>
      </c>
      <c r="N60" s="36">
        <f t="shared" si="40"/>
      </c>
      <c r="O60" s="36">
        <f t="shared" si="40"/>
      </c>
      <c r="P60" s="36">
        <f t="shared" si="40"/>
      </c>
      <c r="Q60" s="36">
        <f t="shared" si="40"/>
      </c>
      <c r="R60" s="36">
        <f t="shared" si="40"/>
      </c>
      <c r="S60" s="36">
        <f t="shared" si="40"/>
      </c>
      <c r="T60" s="36">
        <f t="shared" si="40"/>
      </c>
      <c r="U60" s="36">
        <f t="shared" si="40"/>
      </c>
      <c r="V60" s="36">
        <f t="shared" si="40"/>
      </c>
      <c r="W60" s="36">
        <f t="shared" si="40"/>
      </c>
      <c r="X60" s="36">
        <f t="shared" si="40"/>
      </c>
      <c r="Y60" s="36">
        <f t="shared" si="40"/>
      </c>
      <c r="Z60" s="36">
        <f t="shared" si="40"/>
      </c>
      <c r="AA60" s="36">
        <f t="shared" si="40"/>
      </c>
      <c r="AB60" s="36">
        <f t="shared" si="40"/>
      </c>
      <c r="AC60" s="36">
        <f t="shared" si="40"/>
      </c>
      <c r="AD60" s="36">
        <f t="shared" si="40"/>
      </c>
      <c r="AE60" s="36">
        <f t="shared" si="40"/>
      </c>
      <c r="AF60" s="36">
        <f t="shared" si="40"/>
      </c>
      <c r="AG60" s="36">
        <f t="shared" si="40"/>
      </c>
      <c r="AH60" s="36">
        <f t="shared" si="40"/>
      </c>
      <c r="AI60" s="36">
        <f t="shared" si="40"/>
      </c>
      <c r="AJ60" s="36">
        <f t="shared" si="40"/>
      </c>
      <c r="AK60" s="36">
        <f t="shared" si="40"/>
      </c>
      <c r="AL60" s="36">
        <f t="shared" si="40"/>
      </c>
      <c r="AM60" s="36">
        <f t="shared" si="40"/>
      </c>
      <c r="AN60" s="36">
        <f t="shared" si="40"/>
      </c>
      <c r="AO60" s="36">
        <f t="shared" si="40"/>
      </c>
      <c r="AP60" s="36">
        <f t="shared" si="40"/>
      </c>
      <c r="AQ60" s="36">
        <f t="shared" si="40"/>
      </c>
      <c r="AR60" s="36">
        <f t="shared" si="40"/>
      </c>
      <c r="AS60" s="36">
        <f t="shared" si="40"/>
      </c>
      <c r="AT60" s="36">
        <f t="shared" si="40"/>
      </c>
      <c r="AU60" s="36">
        <f t="shared" si="40"/>
      </c>
      <c r="AV60" s="36">
        <f t="shared" si="40"/>
      </c>
      <c r="AW60" s="36">
        <f t="shared" si="40"/>
      </c>
      <c r="AX60" s="36">
        <f t="shared" si="40"/>
      </c>
      <c r="AY60" s="36">
        <f t="shared" si="40"/>
      </c>
      <c r="AZ60" s="36">
        <f t="shared" si="40"/>
      </c>
      <c r="BA60" s="36">
        <f t="shared" si="40"/>
      </c>
      <c r="BB60" s="36">
        <f t="shared" si="40"/>
      </c>
      <c r="BC60" s="36">
        <f t="shared" si="40"/>
      </c>
      <c r="BD60" s="36">
        <f t="shared" si="40"/>
      </c>
      <c r="BE60" s="36">
        <f t="shared" si="40"/>
      </c>
      <c r="BF60" s="36">
        <f t="shared" si="40"/>
      </c>
      <c r="BG60" s="36">
        <f t="shared" si="40"/>
      </c>
      <c r="BH60" s="36">
        <f t="shared" si="40"/>
      </c>
      <c r="BI60" s="36">
        <f t="shared" si="40"/>
      </c>
      <c r="BJ60" s="36">
        <f t="shared" si="40"/>
      </c>
      <c r="BK60" s="36">
        <f t="shared" si="40"/>
      </c>
      <c r="BL60" s="36">
        <f t="shared" si="40"/>
      </c>
      <c r="BM60" s="36">
        <f t="shared" si="40"/>
      </c>
      <c r="BN60" s="36">
        <f t="shared" si="40"/>
      </c>
      <c r="BO60" s="36">
        <f t="shared" si="40"/>
      </c>
      <c r="BP60" s="36">
        <f t="shared" si="40"/>
      </c>
      <c r="BQ60" s="36">
        <f t="shared" si="40"/>
      </c>
      <c r="BR60" s="36">
        <f t="shared" si="40"/>
      </c>
      <c r="BS60" s="36">
        <f t="shared" si="40"/>
      </c>
      <c r="BT60" s="36">
        <f aca="true" t="shared" si="41" ref="BT60:CR60">BT12</f>
      </c>
      <c r="BU60" s="36">
        <f t="shared" si="41"/>
      </c>
      <c r="BV60" s="36">
        <f t="shared" si="41"/>
      </c>
      <c r="BW60" s="36">
        <f t="shared" si="41"/>
      </c>
      <c r="BX60" s="36">
        <f t="shared" si="41"/>
      </c>
      <c r="BY60" s="36">
        <f t="shared" si="41"/>
      </c>
      <c r="BZ60" s="36">
        <f t="shared" si="41"/>
      </c>
      <c r="CA60" s="36">
        <f t="shared" si="41"/>
      </c>
      <c r="CB60" s="36">
        <f t="shared" si="41"/>
      </c>
      <c r="CC60" s="36">
        <f t="shared" si="41"/>
      </c>
      <c r="CD60" s="36">
        <f t="shared" si="41"/>
      </c>
      <c r="CE60" s="36">
        <f t="shared" si="41"/>
      </c>
      <c r="CF60" s="36">
        <f t="shared" si="41"/>
      </c>
      <c r="CG60" s="36">
        <f t="shared" si="41"/>
      </c>
      <c r="CH60" s="36">
        <f t="shared" si="41"/>
      </c>
      <c r="CI60" s="36">
        <f t="shared" si="41"/>
      </c>
      <c r="CJ60" s="36">
        <f t="shared" si="41"/>
      </c>
      <c r="CK60" s="36">
        <f t="shared" si="41"/>
      </c>
      <c r="CL60" s="36">
        <f t="shared" si="41"/>
      </c>
      <c r="CM60" s="36">
        <f t="shared" si="41"/>
      </c>
      <c r="CN60" s="36">
        <f t="shared" si="41"/>
      </c>
      <c r="CO60" s="36">
        <f t="shared" si="41"/>
      </c>
      <c r="CP60" s="36">
        <f t="shared" si="41"/>
      </c>
      <c r="CQ60" s="36">
        <f t="shared" si="41"/>
      </c>
      <c r="CR60" s="36">
        <f t="shared" si="41"/>
      </c>
      <c r="CS60" s="1" t="s">
        <v>103</v>
      </c>
    </row>
    <row r="61" spans="2:97" ht="13.5" thickBot="1">
      <c r="B61" s="141"/>
      <c r="C61" s="37" t="s">
        <v>14</v>
      </c>
      <c r="D61" s="38" t="s">
        <v>19</v>
      </c>
      <c r="E61" s="50" t="e">
        <f>IF(E51=0,IF(E56&gt;90,E56,0),"N/A")</f>
        <v>#DIV/0!</v>
      </c>
      <c r="G61" s="50" t="e">
        <f aca="true" t="shared" si="42" ref="G61:BR61">IF(G51=0,IF(G56&gt;90,G56,0),"N/A")</f>
        <v>#DIV/0!</v>
      </c>
      <c r="H61" s="50" t="e">
        <f t="shared" si="42"/>
        <v>#DIV/0!</v>
      </c>
      <c r="I61" s="50" t="e">
        <f t="shared" si="42"/>
        <v>#DIV/0!</v>
      </c>
      <c r="J61" s="50" t="e">
        <f t="shared" si="42"/>
        <v>#DIV/0!</v>
      </c>
      <c r="K61" s="50" t="e">
        <f t="shared" si="42"/>
        <v>#DIV/0!</v>
      </c>
      <c r="L61" s="50" t="e">
        <f t="shared" si="42"/>
        <v>#DIV/0!</v>
      </c>
      <c r="M61" s="50" t="e">
        <f t="shared" si="42"/>
        <v>#DIV/0!</v>
      </c>
      <c r="N61" s="50" t="e">
        <f t="shared" si="42"/>
        <v>#DIV/0!</v>
      </c>
      <c r="O61" s="50" t="e">
        <f t="shared" si="42"/>
        <v>#DIV/0!</v>
      </c>
      <c r="P61" s="50" t="e">
        <f t="shared" si="42"/>
        <v>#DIV/0!</v>
      </c>
      <c r="Q61" s="50" t="e">
        <f t="shared" si="42"/>
        <v>#DIV/0!</v>
      </c>
      <c r="R61" s="50" t="e">
        <f t="shared" si="42"/>
        <v>#DIV/0!</v>
      </c>
      <c r="S61" s="50" t="e">
        <f t="shared" si="42"/>
        <v>#DIV/0!</v>
      </c>
      <c r="T61" s="50" t="e">
        <f t="shared" si="42"/>
        <v>#DIV/0!</v>
      </c>
      <c r="U61" s="50" t="e">
        <f t="shared" si="42"/>
        <v>#DIV/0!</v>
      </c>
      <c r="V61" s="50" t="e">
        <f t="shared" si="42"/>
        <v>#DIV/0!</v>
      </c>
      <c r="W61" s="50" t="e">
        <f t="shared" si="42"/>
        <v>#DIV/0!</v>
      </c>
      <c r="X61" s="50" t="e">
        <f t="shared" si="42"/>
        <v>#DIV/0!</v>
      </c>
      <c r="Y61" s="50" t="e">
        <f t="shared" si="42"/>
        <v>#DIV/0!</v>
      </c>
      <c r="Z61" s="50" t="e">
        <f t="shared" si="42"/>
        <v>#DIV/0!</v>
      </c>
      <c r="AA61" s="50" t="e">
        <f t="shared" si="42"/>
        <v>#DIV/0!</v>
      </c>
      <c r="AB61" s="50" t="e">
        <f t="shared" si="42"/>
        <v>#DIV/0!</v>
      </c>
      <c r="AC61" s="50" t="e">
        <f t="shared" si="42"/>
        <v>#DIV/0!</v>
      </c>
      <c r="AD61" s="50" t="e">
        <f t="shared" si="42"/>
        <v>#DIV/0!</v>
      </c>
      <c r="AE61" s="50" t="e">
        <f t="shared" si="42"/>
        <v>#DIV/0!</v>
      </c>
      <c r="AF61" s="50" t="e">
        <f t="shared" si="42"/>
        <v>#DIV/0!</v>
      </c>
      <c r="AG61" s="50" t="e">
        <f t="shared" si="42"/>
        <v>#DIV/0!</v>
      </c>
      <c r="AH61" s="50" t="e">
        <f t="shared" si="42"/>
        <v>#DIV/0!</v>
      </c>
      <c r="AI61" s="50" t="e">
        <f t="shared" si="42"/>
        <v>#DIV/0!</v>
      </c>
      <c r="AJ61" s="50" t="e">
        <f t="shared" si="42"/>
        <v>#DIV/0!</v>
      </c>
      <c r="AK61" s="50" t="e">
        <f t="shared" si="42"/>
        <v>#DIV/0!</v>
      </c>
      <c r="AL61" s="50" t="e">
        <f t="shared" si="42"/>
        <v>#DIV/0!</v>
      </c>
      <c r="AM61" s="50" t="e">
        <f t="shared" si="42"/>
        <v>#DIV/0!</v>
      </c>
      <c r="AN61" s="50" t="e">
        <f t="shared" si="42"/>
        <v>#DIV/0!</v>
      </c>
      <c r="AO61" s="50" t="e">
        <f t="shared" si="42"/>
        <v>#DIV/0!</v>
      </c>
      <c r="AP61" s="50" t="e">
        <f t="shared" si="42"/>
        <v>#DIV/0!</v>
      </c>
      <c r="AQ61" s="50" t="e">
        <f t="shared" si="42"/>
        <v>#DIV/0!</v>
      </c>
      <c r="AR61" s="50" t="e">
        <f t="shared" si="42"/>
        <v>#DIV/0!</v>
      </c>
      <c r="AS61" s="50" t="e">
        <f t="shared" si="42"/>
        <v>#DIV/0!</v>
      </c>
      <c r="AT61" s="50" t="e">
        <f t="shared" si="42"/>
        <v>#DIV/0!</v>
      </c>
      <c r="AU61" s="50" t="e">
        <f t="shared" si="42"/>
        <v>#DIV/0!</v>
      </c>
      <c r="AV61" s="50" t="e">
        <f t="shared" si="42"/>
        <v>#DIV/0!</v>
      </c>
      <c r="AW61" s="50" t="e">
        <f t="shared" si="42"/>
        <v>#DIV/0!</v>
      </c>
      <c r="AX61" s="50" t="e">
        <f t="shared" si="42"/>
        <v>#DIV/0!</v>
      </c>
      <c r="AY61" s="50" t="e">
        <f t="shared" si="42"/>
        <v>#DIV/0!</v>
      </c>
      <c r="AZ61" s="50" t="e">
        <f t="shared" si="42"/>
        <v>#DIV/0!</v>
      </c>
      <c r="BA61" s="50" t="e">
        <f t="shared" si="42"/>
        <v>#DIV/0!</v>
      </c>
      <c r="BB61" s="50" t="e">
        <f t="shared" si="42"/>
        <v>#DIV/0!</v>
      </c>
      <c r="BC61" s="50" t="e">
        <f t="shared" si="42"/>
        <v>#DIV/0!</v>
      </c>
      <c r="BD61" s="50" t="e">
        <f t="shared" si="42"/>
        <v>#DIV/0!</v>
      </c>
      <c r="BE61" s="50" t="e">
        <f t="shared" si="42"/>
        <v>#DIV/0!</v>
      </c>
      <c r="BF61" s="50" t="e">
        <f t="shared" si="42"/>
        <v>#DIV/0!</v>
      </c>
      <c r="BG61" s="50" t="e">
        <f t="shared" si="42"/>
        <v>#DIV/0!</v>
      </c>
      <c r="BH61" s="50" t="e">
        <f t="shared" si="42"/>
        <v>#DIV/0!</v>
      </c>
      <c r="BI61" s="50" t="e">
        <f t="shared" si="42"/>
        <v>#DIV/0!</v>
      </c>
      <c r="BJ61" s="50" t="e">
        <f t="shared" si="42"/>
        <v>#DIV/0!</v>
      </c>
      <c r="BK61" s="50" t="e">
        <f t="shared" si="42"/>
        <v>#DIV/0!</v>
      </c>
      <c r="BL61" s="50" t="e">
        <f t="shared" si="42"/>
        <v>#DIV/0!</v>
      </c>
      <c r="BM61" s="50" t="e">
        <f t="shared" si="42"/>
        <v>#DIV/0!</v>
      </c>
      <c r="BN61" s="50" t="e">
        <f t="shared" si="42"/>
        <v>#DIV/0!</v>
      </c>
      <c r="BO61" s="50" t="e">
        <f t="shared" si="42"/>
        <v>#DIV/0!</v>
      </c>
      <c r="BP61" s="50" t="e">
        <f t="shared" si="42"/>
        <v>#DIV/0!</v>
      </c>
      <c r="BQ61" s="50" t="e">
        <f t="shared" si="42"/>
        <v>#DIV/0!</v>
      </c>
      <c r="BR61" s="50" t="e">
        <f t="shared" si="42"/>
        <v>#DIV/0!</v>
      </c>
      <c r="BS61" s="50" t="e">
        <f aca="true" t="shared" si="43" ref="BS61:CR61">IF(BS51=0,IF(BS56&gt;90,BS56,0),"N/A")</f>
        <v>#DIV/0!</v>
      </c>
      <c r="BT61" s="50" t="e">
        <f t="shared" si="43"/>
        <v>#DIV/0!</v>
      </c>
      <c r="BU61" s="50" t="e">
        <f t="shared" si="43"/>
        <v>#DIV/0!</v>
      </c>
      <c r="BV61" s="50" t="e">
        <f t="shared" si="43"/>
        <v>#DIV/0!</v>
      </c>
      <c r="BW61" s="50" t="e">
        <f t="shared" si="43"/>
        <v>#DIV/0!</v>
      </c>
      <c r="BX61" s="50" t="e">
        <f t="shared" si="43"/>
        <v>#DIV/0!</v>
      </c>
      <c r="BY61" s="50" t="e">
        <f t="shared" si="43"/>
        <v>#DIV/0!</v>
      </c>
      <c r="BZ61" s="50" t="e">
        <f t="shared" si="43"/>
        <v>#DIV/0!</v>
      </c>
      <c r="CA61" s="50" t="e">
        <f t="shared" si="43"/>
        <v>#DIV/0!</v>
      </c>
      <c r="CB61" s="50" t="e">
        <f t="shared" si="43"/>
        <v>#DIV/0!</v>
      </c>
      <c r="CC61" s="50" t="e">
        <f t="shared" si="43"/>
        <v>#DIV/0!</v>
      </c>
      <c r="CD61" s="50" t="e">
        <f t="shared" si="43"/>
        <v>#DIV/0!</v>
      </c>
      <c r="CE61" s="50" t="e">
        <f t="shared" si="43"/>
        <v>#DIV/0!</v>
      </c>
      <c r="CF61" s="50" t="e">
        <f t="shared" si="43"/>
        <v>#DIV/0!</v>
      </c>
      <c r="CG61" s="50" t="e">
        <f t="shared" si="43"/>
        <v>#DIV/0!</v>
      </c>
      <c r="CH61" s="50" t="e">
        <f t="shared" si="43"/>
        <v>#DIV/0!</v>
      </c>
      <c r="CI61" s="50" t="e">
        <f t="shared" si="43"/>
        <v>#DIV/0!</v>
      </c>
      <c r="CJ61" s="50" t="e">
        <f t="shared" si="43"/>
        <v>#DIV/0!</v>
      </c>
      <c r="CK61" s="50" t="e">
        <f t="shared" si="43"/>
        <v>#DIV/0!</v>
      </c>
      <c r="CL61" s="50" t="e">
        <f t="shared" si="43"/>
        <v>#DIV/0!</v>
      </c>
      <c r="CM61" s="50" t="e">
        <f t="shared" si="43"/>
        <v>#DIV/0!</v>
      </c>
      <c r="CN61" s="50" t="e">
        <f t="shared" si="43"/>
        <v>#DIV/0!</v>
      </c>
      <c r="CO61" s="50" t="e">
        <f t="shared" si="43"/>
        <v>#DIV/0!</v>
      </c>
      <c r="CP61" s="50" t="e">
        <f t="shared" si="43"/>
        <v>#DIV/0!</v>
      </c>
      <c r="CQ61" s="50" t="e">
        <f t="shared" si="43"/>
        <v>#DIV/0!</v>
      </c>
      <c r="CR61" s="50" t="e">
        <f t="shared" si="43"/>
        <v>#DIV/0!</v>
      </c>
      <c r="CS61" s="1" t="s">
        <v>103</v>
      </c>
    </row>
    <row r="62" spans="2:97" ht="13.5" thickBot="1">
      <c r="B62" s="141"/>
      <c r="C62" s="37" t="s">
        <v>15</v>
      </c>
      <c r="D62" s="38" t="s">
        <v>20</v>
      </c>
      <c r="E62" s="50" t="e">
        <f>IF(E51=0,IF(AND(E56&lt;90,E56&gt;=60),E56,0),"N/A")</f>
        <v>#DIV/0!</v>
      </c>
      <c r="G62" s="50" t="e">
        <f aca="true" t="shared" si="44" ref="G62:BR62">IF(G51=0,IF(AND(G56&lt;90,G56&gt;=60),G56,0),"N/A")</f>
        <v>#DIV/0!</v>
      </c>
      <c r="H62" s="50" t="e">
        <f t="shared" si="44"/>
        <v>#DIV/0!</v>
      </c>
      <c r="I62" s="50" t="e">
        <f t="shared" si="44"/>
        <v>#DIV/0!</v>
      </c>
      <c r="J62" s="50" t="e">
        <f t="shared" si="44"/>
        <v>#DIV/0!</v>
      </c>
      <c r="K62" s="50" t="e">
        <f t="shared" si="44"/>
        <v>#DIV/0!</v>
      </c>
      <c r="L62" s="50" t="e">
        <f t="shared" si="44"/>
        <v>#DIV/0!</v>
      </c>
      <c r="M62" s="50" t="e">
        <f t="shared" si="44"/>
        <v>#DIV/0!</v>
      </c>
      <c r="N62" s="50" t="e">
        <f t="shared" si="44"/>
        <v>#DIV/0!</v>
      </c>
      <c r="O62" s="50" t="e">
        <f t="shared" si="44"/>
        <v>#DIV/0!</v>
      </c>
      <c r="P62" s="50" t="e">
        <f t="shared" si="44"/>
        <v>#DIV/0!</v>
      </c>
      <c r="Q62" s="50" t="e">
        <f t="shared" si="44"/>
        <v>#DIV/0!</v>
      </c>
      <c r="R62" s="50" t="e">
        <f t="shared" si="44"/>
        <v>#DIV/0!</v>
      </c>
      <c r="S62" s="50" t="e">
        <f t="shared" si="44"/>
        <v>#DIV/0!</v>
      </c>
      <c r="T62" s="50" t="e">
        <f t="shared" si="44"/>
        <v>#DIV/0!</v>
      </c>
      <c r="U62" s="50" t="e">
        <f t="shared" si="44"/>
        <v>#DIV/0!</v>
      </c>
      <c r="V62" s="50" t="e">
        <f t="shared" si="44"/>
        <v>#DIV/0!</v>
      </c>
      <c r="W62" s="50" t="e">
        <f t="shared" si="44"/>
        <v>#DIV/0!</v>
      </c>
      <c r="X62" s="50" t="e">
        <f t="shared" si="44"/>
        <v>#DIV/0!</v>
      </c>
      <c r="Y62" s="50" t="e">
        <f t="shared" si="44"/>
        <v>#DIV/0!</v>
      </c>
      <c r="Z62" s="50" t="e">
        <f t="shared" si="44"/>
        <v>#DIV/0!</v>
      </c>
      <c r="AA62" s="50" t="e">
        <f t="shared" si="44"/>
        <v>#DIV/0!</v>
      </c>
      <c r="AB62" s="50" t="e">
        <f t="shared" si="44"/>
        <v>#DIV/0!</v>
      </c>
      <c r="AC62" s="50" t="e">
        <f t="shared" si="44"/>
        <v>#DIV/0!</v>
      </c>
      <c r="AD62" s="50" t="e">
        <f t="shared" si="44"/>
        <v>#DIV/0!</v>
      </c>
      <c r="AE62" s="50" t="e">
        <f t="shared" si="44"/>
        <v>#DIV/0!</v>
      </c>
      <c r="AF62" s="50" t="e">
        <f t="shared" si="44"/>
        <v>#DIV/0!</v>
      </c>
      <c r="AG62" s="50" t="e">
        <f t="shared" si="44"/>
        <v>#DIV/0!</v>
      </c>
      <c r="AH62" s="50" t="e">
        <f t="shared" si="44"/>
        <v>#DIV/0!</v>
      </c>
      <c r="AI62" s="50" t="e">
        <f t="shared" si="44"/>
        <v>#DIV/0!</v>
      </c>
      <c r="AJ62" s="50" t="e">
        <f t="shared" si="44"/>
        <v>#DIV/0!</v>
      </c>
      <c r="AK62" s="50" t="e">
        <f t="shared" si="44"/>
        <v>#DIV/0!</v>
      </c>
      <c r="AL62" s="50" t="e">
        <f t="shared" si="44"/>
        <v>#DIV/0!</v>
      </c>
      <c r="AM62" s="50" t="e">
        <f t="shared" si="44"/>
        <v>#DIV/0!</v>
      </c>
      <c r="AN62" s="50" t="e">
        <f t="shared" si="44"/>
        <v>#DIV/0!</v>
      </c>
      <c r="AO62" s="50" t="e">
        <f t="shared" si="44"/>
        <v>#DIV/0!</v>
      </c>
      <c r="AP62" s="50" t="e">
        <f t="shared" si="44"/>
        <v>#DIV/0!</v>
      </c>
      <c r="AQ62" s="50" t="e">
        <f t="shared" si="44"/>
        <v>#DIV/0!</v>
      </c>
      <c r="AR62" s="50" t="e">
        <f t="shared" si="44"/>
        <v>#DIV/0!</v>
      </c>
      <c r="AS62" s="50" t="e">
        <f t="shared" si="44"/>
        <v>#DIV/0!</v>
      </c>
      <c r="AT62" s="50" t="e">
        <f t="shared" si="44"/>
        <v>#DIV/0!</v>
      </c>
      <c r="AU62" s="50" t="e">
        <f t="shared" si="44"/>
        <v>#DIV/0!</v>
      </c>
      <c r="AV62" s="50" t="e">
        <f t="shared" si="44"/>
        <v>#DIV/0!</v>
      </c>
      <c r="AW62" s="50" t="e">
        <f t="shared" si="44"/>
        <v>#DIV/0!</v>
      </c>
      <c r="AX62" s="50" t="e">
        <f t="shared" si="44"/>
        <v>#DIV/0!</v>
      </c>
      <c r="AY62" s="50" t="e">
        <f t="shared" si="44"/>
        <v>#DIV/0!</v>
      </c>
      <c r="AZ62" s="50" t="e">
        <f t="shared" si="44"/>
        <v>#DIV/0!</v>
      </c>
      <c r="BA62" s="50" t="e">
        <f t="shared" si="44"/>
        <v>#DIV/0!</v>
      </c>
      <c r="BB62" s="50" t="e">
        <f t="shared" si="44"/>
        <v>#DIV/0!</v>
      </c>
      <c r="BC62" s="50" t="e">
        <f t="shared" si="44"/>
        <v>#DIV/0!</v>
      </c>
      <c r="BD62" s="50" t="e">
        <f t="shared" si="44"/>
        <v>#DIV/0!</v>
      </c>
      <c r="BE62" s="50" t="e">
        <f t="shared" si="44"/>
        <v>#DIV/0!</v>
      </c>
      <c r="BF62" s="50" t="e">
        <f t="shared" si="44"/>
        <v>#DIV/0!</v>
      </c>
      <c r="BG62" s="50" t="e">
        <f t="shared" si="44"/>
        <v>#DIV/0!</v>
      </c>
      <c r="BH62" s="50" t="e">
        <f t="shared" si="44"/>
        <v>#DIV/0!</v>
      </c>
      <c r="BI62" s="50" t="e">
        <f t="shared" si="44"/>
        <v>#DIV/0!</v>
      </c>
      <c r="BJ62" s="50" t="e">
        <f t="shared" si="44"/>
        <v>#DIV/0!</v>
      </c>
      <c r="BK62" s="50" t="e">
        <f t="shared" si="44"/>
        <v>#DIV/0!</v>
      </c>
      <c r="BL62" s="50" t="e">
        <f t="shared" si="44"/>
        <v>#DIV/0!</v>
      </c>
      <c r="BM62" s="50" t="e">
        <f t="shared" si="44"/>
        <v>#DIV/0!</v>
      </c>
      <c r="BN62" s="50" t="e">
        <f t="shared" si="44"/>
        <v>#DIV/0!</v>
      </c>
      <c r="BO62" s="50" t="e">
        <f t="shared" si="44"/>
        <v>#DIV/0!</v>
      </c>
      <c r="BP62" s="50" t="e">
        <f t="shared" si="44"/>
        <v>#DIV/0!</v>
      </c>
      <c r="BQ62" s="50" t="e">
        <f t="shared" si="44"/>
        <v>#DIV/0!</v>
      </c>
      <c r="BR62" s="50" t="e">
        <f t="shared" si="44"/>
        <v>#DIV/0!</v>
      </c>
      <c r="BS62" s="50" t="e">
        <f aca="true" t="shared" si="45" ref="BS62:CR62">IF(BS51=0,IF(AND(BS56&lt;90,BS56&gt;=60),BS56,0),"N/A")</f>
        <v>#DIV/0!</v>
      </c>
      <c r="BT62" s="50" t="e">
        <f t="shared" si="45"/>
        <v>#DIV/0!</v>
      </c>
      <c r="BU62" s="50" t="e">
        <f t="shared" si="45"/>
        <v>#DIV/0!</v>
      </c>
      <c r="BV62" s="50" t="e">
        <f t="shared" si="45"/>
        <v>#DIV/0!</v>
      </c>
      <c r="BW62" s="50" t="e">
        <f t="shared" si="45"/>
        <v>#DIV/0!</v>
      </c>
      <c r="BX62" s="50" t="e">
        <f t="shared" si="45"/>
        <v>#DIV/0!</v>
      </c>
      <c r="BY62" s="50" t="e">
        <f t="shared" si="45"/>
        <v>#DIV/0!</v>
      </c>
      <c r="BZ62" s="50" t="e">
        <f t="shared" si="45"/>
        <v>#DIV/0!</v>
      </c>
      <c r="CA62" s="50" t="e">
        <f t="shared" si="45"/>
        <v>#DIV/0!</v>
      </c>
      <c r="CB62" s="50" t="e">
        <f t="shared" si="45"/>
        <v>#DIV/0!</v>
      </c>
      <c r="CC62" s="50" t="e">
        <f t="shared" si="45"/>
        <v>#DIV/0!</v>
      </c>
      <c r="CD62" s="50" t="e">
        <f t="shared" si="45"/>
        <v>#DIV/0!</v>
      </c>
      <c r="CE62" s="50" t="e">
        <f t="shared" si="45"/>
        <v>#DIV/0!</v>
      </c>
      <c r="CF62" s="50" t="e">
        <f t="shared" si="45"/>
        <v>#DIV/0!</v>
      </c>
      <c r="CG62" s="50" t="e">
        <f t="shared" si="45"/>
        <v>#DIV/0!</v>
      </c>
      <c r="CH62" s="50" t="e">
        <f t="shared" si="45"/>
        <v>#DIV/0!</v>
      </c>
      <c r="CI62" s="50" t="e">
        <f t="shared" si="45"/>
        <v>#DIV/0!</v>
      </c>
      <c r="CJ62" s="50" t="e">
        <f t="shared" si="45"/>
        <v>#DIV/0!</v>
      </c>
      <c r="CK62" s="50" t="e">
        <f t="shared" si="45"/>
        <v>#DIV/0!</v>
      </c>
      <c r="CL62" s="50" t="e">
        <f t="shared" si="45"/>
        <v>#DIV/0!</v>
      </c>
      <c r="CM62" s="50" t="e">
        <f t="shared" si="45"/>
        <v>#DIV/0!</v>
      </c>
      <c r="CN62" s="50" t="e">
        <f t="shared" si="45"/>
        <v>#DIV/0!</v>
      </c>
      <c r="CO62" s="50" t="e">
        <f t="shared" si="45"/>
        <v>#DIV/0!</v>
      </c>
      <c r="CP62" s="50" t="e">
        <f t="shared" si="45"/>
        <v>#DIV/0!</v>
      </c>
      <c r="CQ62" s="50" t="e">
        <f t="shared" si="45"/>
        <v>#DIV/0!</v>
      </c>
      <c r="CR62" s="50" t="e">
        <f t="shared" si="45"/>
        <v>#DIV/0!</v>
      </c>
      <c r="CS62" s="1" t="s">
        <v>103</v>
      </c>
    </row>
    <row r="63" spans="2:97" ht="13.5" thickBot="1">
      <c r="B63" s="141"/>
      <c r="C63" s="37" t="s">
        <v>16</v>
      </c>
      <c r="D63" s="38" t="s">
        <v>21</v>
      </c>
      <c r="E63" s="50" t="e">
        <f>IF(E51=0,IF(AND(E56&lt;60,E56&gt;=30),E56,0),"N/A")</f>
        <v>#DIV/0!</v>
      </c>
      <c r="G63" s="50" t="e">
        <f aca="true" t="shared" si="46" ref="G63:BR63">IF(G51=0,IF(AND(G56&lt;60,G56&gt;=30),G56,0),"N/A")</f>
        <v>#DIV/0!</v>
      </c>
      <c r="H63" s="50" t="e">
        <f t="shared" si="46"/>
        <v>#DIV/0!</v>
      </c>
      <c r="I63" s="50" t="e">
        <f t="shared" si="46"/>
        <v>#DIV/0!</v>
      </c>
      <c r="J63" s="50" t="e">
        <f t="shared" si="46"/>
        <v>#DIV/0!</v>
      </c>
      <c r="K63" s="50" t="e">
        <f t="shared" si="46"/>
        <v>#DIV/0!</v>
      </c>
      <c r="L63" s="50" t="e">
        <f t="shared" si="46"/>
        <v>#DIV/0!</v>
      </c>
      <c r="M63" s="50" t="e">
        <f t="shared" si="46"/>
        <v>#DIV/0!</v>
      </c>
      <c r="N63" s="50" t="e">
        <f t="shared" si="46"/>
        <v>#DIV/0!</v>
      </c>
      <c r="O63" s="50" t="e">
        <f t="shared" si="46"/>
        <v>#DIV/0!</v>
      </c>
      <c r="P63" s="50" t="e">
        <f t="shared" si="46"/>
        <v>#DIV/0!</v>
      </c>
      <c r="Q63" s="50" t="e">
        <f t="shared" si="46"/>
        <v>#DIV/0!</v>
      </c>
      <c r="R63" s="50" t="e">
        <f t="shared" si="46"/>
        <v>#DIV/0!</v>
      </c>
      <c r="S63" s="50" t="e">
        <f t="shared" si="46"/>
        <v>#DIV/0!</v>
      </c>
      <c r="T63" s="50" t="e">
        <f t="shared" si="46"/>
        <v>#DIV/0!</v>
      </c>
      <c r="U63" s="50" t="e">
        <f t="shared" si="46"/>
        <v>#DIV/0!</v>
      </c>
      <c r="V63" s="50" t="e">
        <f t="shared" si="46"/>
        <v>#DIV/0!</v>
      </c>
      <c r="W63" s="50" t="e">
        <f t="shared" si="46"/>
        <v>#DIV/0!</v>
      </c>
      <c r="X63" s="50" t="e">
        <f t="shared" si="46"/>
        <v>#DIV/0!</v>
      </c>
      <c r="Y63" s="50" t="e">
        <f t="shared" si="46"/>
        <v>#DIV/0!</v>
      </c>
      <c r="Z63" s="50" t="e">
        <f t="shared" si="46"/>
        <v>#DIV/0!</v>
      </c>
      <c r="AA63" s="50" t="e">
        <f t="shared" si="46"/>
        <v>#DIV/0!</v>
      </c>
      <c r="AB63" s="50" t="e">
        <f t="shared" si="46"/>
        <v>#DIV/0!</v>
      </c>
      <c r="AC63" s="50" t="e">
        <f t="shared" si="46"/>
        <v>#DIV/0!</v>
      </c>
      <c r="AD63" s="50" t="e">
        <f t="shared" si="46"/>
        <v>#DIV/0!</v>
      </c>
      <c r="AE63" s="50" t="e">
        <f t="shared" si="46"/>
        <v>#DIV/0!</v>
      </c>
      <c r="AF63" s="50" t="e">
        <f t="shared" si="46"/>
        <v>#DIV/0!</v>
      </c>
      <c r="AG63" s="50" t="e">
        <f t="shared" si="46"/>
        <v>#DIV/0!</v>
      </c>
      <c r="AH63" s="50" t="e">
        <f t="shared" si="46"/>
        <v>#DIV/0!</v>
      </c>
      <c r="AI63" s="50" t="e">
        <f t="shared" si="46"/>
        <v>#DIV/0!</v>
      </c>
      <c r="AJ63" s="50" t="e">
        <f t="shared" si="46"/>
        <v>#DIV/0!</v>
      </c>
      <c r="AK63" s="50" t="e">
        <f t="shared" si="46"/>
        <v>#DIV/0!</v>
      </c>
      <c r="AL63" s="50" t="e">
        <f t="shared" si="46"/>
        <v>#DIV/0!</v>
      </c>
      <c r="AM63" s="50" t="e">
        <f t="shared" si="46"/>
        <v>#DIV/0!</v>
      </c>
      <c r="AN63" s="50" t="e">
        <f t="shared" si="46"/>
        <v>#DIV/0!</v>
      </c>
      <c r="AO63" s="50" t="e">
        <f t="shared" si="46"/>
        <v>#DIV/0!</v>
      </c>
      <c r="AP63" s="50" t="e">
        <f t="shared" si="46"/>
        <v>#DIV/0!</v>
      </c>
      <c r="AQ63" s="50" t="e">
        <f t="shared" si="46"/>
        <v>#DIV/0!</v>
      </c>
      <c r="AR63" s="50" t="e">
        <f t="shared" si="46"/>
        <v>#DIV/0!</v>
      </c>
      <c r="AS63" s="50" t="e">
        <f t="shared" si="46"/>
        <v>#DIV/0!</v>
      </c>
      <c r="AT63" s="50" t="e">
        <f t="shared" si="46"/>
        <v>#DIV/0!</v>
      </c>
      <c r="AU63" s="50" t="e">
        <f t="shared" si="46"/>
        <v>#DIV/0!</v>
      </c>
      <c r="AV63" s="50" t="e">
        <f t="shared" si="46"/>
        <v>#DIV/0!</v>
      </c>
      <c r="AW63" s="50" t="e">
        <f t="shared" si="46"/>
        <v>#DIV/0!</v>
      </c>
      <c r="AX63" s="50" t="e">
        <f t="shared" si="46"/>
        <v>#DIV/0!</v>
      </c>
      <c r="AY63" s="50" t="e">
        <f t="shared" si="46"/>
        <v>#DIV/0!</v>
      </c>
      <c r="AZ63" s="50" t="e">
        <f t="shared" si="46"/>
        <v>#DIV/0!</v>
      </c>
      <c r="BA63" s="50" t="e">
        <f t="shared" si="46"/>
        <v>#DIV/0!</v>
      </c>
      <c r="BB63" s="50" t="e">
        <f t="shared" si="46"/>
        <v>#DIV/0!</v>
      </c>
      <c r="BC63" s="50" t="e">
        <f t="shared" si="46"/>
        <v>#DIV/0!</v>
      </c>
      <c r="BD63" s="50" t="e">
        <f t="shared" si="46"/>
        <v>#DIV/0!</v>
      </c>
      <c r="BE63" s="50" t="e">
        <f t="shared" si="46"/>
        <v>#DIV/0!</v>
      </c>
      <c r="BF63" s="50" t="e">
        <f t="shared" si="46"/>
        <v>#DIV/0!</v>
      </c>
      <c r="BG63" s="50" t="e">
        <f t="shared" si="46"/>
        <v>#DIV/0!</v>
      </c>
      <c r="BH63" s="50" t="e">
        <f t="shared" si="46"/>
        <v>#DIV/0!</v>
      </c>
      <c r="BI63" s="50" t="e">
        <f t="shared" si="46"/>
        <v>#DIV/0!</v>
      </c>
      <c r="BJ63" s="50" t="e">
        <f t="shared" si="46"/>
        <v>#DIV/0!</v>
      </c>
      <c r="BK63" s="50" t="e">
        <f t="shared" si="46"/>
        <v>#DIV/0!</v>
      </c>
      <c r="BL63" s="50" t="e">
        <f t="shared" si="46"/>
        <v>#DIV/0!</v>
      </c>
      <c r="BM63" s="50" t="e">
        <f t="shared" si="46"/>
        <v>#DIV/0!</v>
      </c>
      <c r="BN63" s="50" t="e">
        <f t="shared" si="46"/>
        <v>#DIV/0!</v>
      </c>
      <c r="BO63" s="50" t="e">
        <f t="shared" si="46"/>
        <v>#DIV/0!</v>
      </c>
      <c r="BP63" s="50" t="e">
        <f t="shared" si="46"/>
        <v>#DIV/0!</v>
      </c>
      <c r="BQ63" s="50" t="e">
        <f t="shared" si="46"/>
        <v>#DIV/0!</v>
      </c>
      <c r="BR63" s="50" t="e">
        <f t="shared" si="46"/>
        <v>#DIV/0!</v>
      </c>
      <c r="BS63" s="50" t="e">
        <f aca="true" t="shared" si="47" ref="BS63:CR63">IF(BS51=0,IF(AND(BS56&lt;60,BS56&gt;=30),BS56,0),"N/A")</f>
        <v>#DIV/0!</v>
      </c>
      <c r="BT63" s="50" t="e">
        <f t="shared" si="47"/>
        <v>#DIV/0!</v>
      </c>
      <c r="BU63" s="50" t="e">
        <f t="shared" si="47"/>
        <v>#DIV/0!</v>
      </c>
      <c r="BV63" s="50" t="e">
        <f t="shared" si="47"/>
        <v>#DIV/0!</v>
      </c>
      <c r="BW63" s="50" t="e">
        <f t="shared" si="47"/>
        <v>#DIV/0!</v>
      </c>
      <c r="BX63" s="50" t="e">
        <f t="shared" si="47"/>
        <v>#DIV/0!</v>
      </c>
      <c r="BY63" s="50" t="e">
        <f t="shared" si="47"/>
        <v>#DIV/0!</v>
      </c>
      <c r="BZ63" s="50" t="e">
        <f t="shared" si="47"/>
        <v>#DIV/0!</v>
      </c>
      <c r="CA63" s="50" t="e">
        <f t="shared" si="47"/>
        <v>#DIV/0!</v>
      </c>
      <c r="CB63" s="50" t="e">
        <f t="shared" si="47"/>
        <v>#DIV/0!</v>
      </c>
      <c r="CC63" s="50" t="e">
        <f t="shared" si="47"/>
        <v>#DIV/0!</v>
      </c>
      <c r="CD63" s="50" t="e">
        <f t="shared" si="47"/>
        <v>#DIV/0!</v>
      </c>
      <c r="CE63" s="50" t="e">
        <f t="shared" si="47"/>
        <v>#DIV/0!</v>
      </c>
      <c r="CF63" s="50" t="e">
        <f t="shared" si="47"/>
        <v>#DIV/0!</v>
      </c>
      <c r="CG63" s="50" t="e">
        <f t="shared" si="47"/>
        <v>#DIV/0!</v>
      </c>
      <c r="CH63" s="50" t="e">
        <f t="shared" si="47"/>
        <v>#DIV/0!</v>
      </c>
      <c r="CI63" s="50" t="e">
        <f t="shared" si="47"/>
        <v>#DIV/0!</v>
      </c>
      <c r="CJ63" s="50" t="e">
        <f t="shared" si="47"/>
        <v>#DIV/0!</v>
      </c>
      <c r="CK63" s="50" t="e">
        <f t="shared" si="47"/>
        <v>#DIV/0!</v>
      </c>
      <c r="CL63" s="50" t="e">
        <f t="shared" si="47"/>
        <v>#DIV/0!</v>
      </c>
      <c r="CM63" s="50" t="e">
        <f t="shared" si="47"/>
        <v>#DIV/0!</v>
      </c>
      <c r="CN63" s="50" t="e">
        <f t="shared" si="47"/>
        <v>#DIV/0!</v>
      </c>
      <c r="CO63" s="50" t="e">
        <f t="shared" si="47"/>
        <v>#DIV/0!</v>
      </c>
      <c r="CP63" s="50" t="e">
        <f t="shared" si="47"/>
        <v>#DIV/0!</v>
      </c>
      <c r="CQ63" s="50" t="e">
        <f t="shared" si="47"/>
        <v>#DIV/0!</v>
      </c>
      <c r="CR63" s="50" t="e">
        <f t="shared" si="47"/>
        <v>#DIV/0!</v>
      </c>
      <c r="CS63" s="1" t="s">
        <v>103</v>
      </c>
    </row>
    <row r="64" spans="2:97" ht="13.5" thickBot="1">
      <c r="B64" s="141"/>
      <c r="C64" s="37" t="s">
        <v>17</v>
      </c>
      <c r="D64" s="38" t="s">
        <v>22</v>
      </c>
      <c r="E64" s="50" t="e">
        <f>IF(E51=0,IF(AND(E56&lt;30,E56&gt;=15),E56,0),"N/A")</f>
        <v>#DIV/0!</v>
      </c>
      <c r="G64" s="50" t="e">
        <f aca="true" t="shared" si="48" ref="G64:BR64">IF(G51=0,IF(AND(G56&lt;30,G56&gt;=15),G56,0),"N/A")</f>
        <v>#DIV/0!</v>
      </c>
      <c r="H64" s="50" t="e">
        <f t="shared" si="48"/>
        <v>#DIV/0!</v>
      </c>
      <c r="I64" s="50" t="e">
        <f t="shared" si="48"/>
        <v>#DIV/0!</v>
      </c>
      <c r="J64" s="50" t="e">
        <f t="shared" si="48"/>
        <v>#DIV/0!</v>
      </c>
      <c r="K64" s="50" t="e">
        <f t="shared" si="48"/>
        <v>#DIV/0!</v>
      </c>
      <c r="L64" s="50" t="e">
        <f t="shared" si="48"/>
        <v>#DIV/0!</v>
      </c>
      <c r="M64" s="50" t="e">
        <f t="shared" si="48"/>
        <v>#DIV/0!</v>
      </c>
      <c r="N64" s="50" t="e">
        <f t="shared" si="48"/>
        <v>#DIV/0!</v>
      </c>
      <c r="O64" s="50" t="e">
        <f t="shared" si="48"/>
        <v>#DIV/0!</v>
      </c>
      <c r="P64" s="50" t="e">
        <f t="shared" si="48"/>
        <v>#DIV/0!</v>
      </c>
      <c r="Q64" s="50" t="e">
        <f t="shared" si="48"/>
        <v>#DIV/0!</v>
      </c>
      <c r="R64" s="50" t="e">
        <f t="shared" si="48"/>
        <v>#DIV/0!</v>
      </c>
      <c r="S64" s="50" t="e">
        <f t="shared" si="48"/>
        <v>#DIV/0!</v>
      </c>
      <c r="T64" s="50" t="e">
        <f t="shared" si="48"/>
        <v>#DIV/0!</v>
      </c>
      <c r="U64" s="50" t="e">
        <f t="shared" si="48"/>
        <v>#DIV/0!</v>
      </c>
      <c r="V64" s="50" t="e">
        <f t="shared" si="48"/>
        <v>#DIV/0!</v>
      </c>
      <c r="W64" s="50" t="e">
        <f t="shared" si="48"/>
        <v>#DIV/0!</v>
      </c>
      <c r="X64" s="50" t="e">
        <f t="shared" si="48"/>
        <v>#DIV/0!</v>
      </c>
      <c r="Y64" s="50" t="e">
        <f t="shared" si="48"/>
        <v>#DIV/0!</v>
      </c>
      <c r="Z64" s="50" t="e">
        <f t="shared" si="48"/>
        <v>#DIV/0!</v>
      </c>
      <c r="AA64" s="50" t="e">
        <f t="shared" si="48"/>
        <v>#DIV/0!</v>
      </c>
      <c r="AB64" s="50" t="e">
        <f t="shared" si="48"/>
        <v>#DIV/0!</v>
      </c>
      <c r="AC64" s="50" t="e">
        <f t="shared" si="48"/>
        <v>#DIV/0!</v>
      </c>
      <c r="AD64" s="50" t="e">
        <f t="shared" si="48"/>
        <v>#DIV/0!</v>
      </c>
      <c r="AE64" s="50" t="e">
        <f t="shared" si="48"/>
        <v>#DIV/0!</v>
      </c>
      <c r="AF64" s="50" t="e">
        <f t="shared" si="48"/>
        <v>#DIV/0!</v>
      </c>
      <c r="AG64" s="50" t="e">
        <f t="shared" si="48"/>
        <v>#DIV/0!</v>
      </c>
      <c r="AH64" s="50" t="e">
        <f t="shared" si="48"/>
        <v>#DIV/0!</v>
      </c>
      <c r="AI64" s="50" t="e">
        <f t="shared" si="48"/>
        <v>#DIV/0!</v>
      </c>
      <c r="AJ64" s="50" t="e">
        <f t="shared" si="48"/>
        <v>#DIV/0!</v>
      </c>
      <c r="AK64" s="50" t="e">
        <f t="shared" si="48"/>
        <v>#DIV/0!</v>
      </c>
      <c r="AL64" s="50" t="e">
        <f t="shared" si="48"/>
        <v>#DIV/0!</v>
      </c>
      <c r="AM64" s="50" t="e">
        <f t="shared" si="48"/>
        <v>#DIV/0!</v>
      </c>
      <c r="AN64" s="50" t="e">
        <f t="shared" si="48"/>
        <v>#DIV/0!</v>
      </c>
      <c r="AO64" s="50" t="e">
        <f t="shared" si="48"/>
        <v>#DIV/0!</v>
      </c>
      <c r="AP64" s="50" t="e">
        <f t="shared" si="48"/>
        <v>#DIV/0!</v>
      </c>
      <c r="AQ64" s="50" t="e">
        <f t="shared" si="48"/>
        <v>#DIV/0!</v>
      </c>
      <c r="AR64" s="50" t="e">
        <f t="shared" si="48"/>
        <v>#DIV/0!</v>
      </c>
      <c r="AS64" s="50" t="e">
        <f t="shared" si="48"/>
        <v>#DIV/0!</v>
      </c>
      <c r="AT64" s="50" t="e">
        <f t="shared" si="48"/>
        <v>#DIV/0!</v>
      </c>
      <c r="AU64" s="50" t="e">
        <f t="shared" si="48"/>
        <v>#DIV/0!</v>
      </c>
      <c r="AV64" s="50" t="e">
        <f t="shared" si="48"/>
        <v>#DIV/0!</v>
      </c>
      <c r="AW64" s="50" t="e">
        <f t="shared" si="48"/>
        <v>#DIV/0!</v>
      </c>
      <c r="AX64" s="50" t="e">
        <f t="shared" si="48"/>
        <v>#DIV/0!</v>
      </c>
      <c r="AY64" s="50" t="e">
        <f t="shared" si="48"/>
        <v>#DIV/0!</v>
      </c>
      <c r="AZ64" s="50" t="e">
        <f t="shared" si="48"/>
        <v>#DIV/0!</v>
      </c>
      <c r="BA64" s="50" t="e">
        <f t="shared" si="48"/>
        <v>#DIV/0!</v>
      </c>
      <c r="BB64" s="50" t="e">
        <f t="shared" si="48"/>
        <v>#DIV/0!</v>
      </c>
      <c r="BC64" s="50" t="e">
        <f t="shared" si="48"/>
        <v>#DIV/0!</v>
      </c>
      <c r="BD64" s="50" t="e">
        <f t="shared" si="48"/>
        <v>#DIV/0!</v>
      </c>
      <c r="BE64" s="50" t="e">
        <f t="shared" si="48"/>
        <v>#DIV/0!</v>
      </c>
      <c r="BF64" s="50" t="e">
        <f t="shared" si="48"/>
        <v>#DIV/0!</v>
      </c>
      <c r="BG64" s="50" t="e">
        <f t="shared" si="48"/>
        <v>#DIV/0!</v>
      </c>
      <c r="BH64" s="50" t="e">
        <f t="shared" si="48"/>
        <v>#DIV/0!</v>
      </c>
      <c r="BI64" s="50" t="e">
        <f t="shared" si="48"/>
        <v>#DIV/0!</v>
      </c>
      <c r="BJ64" s="50" t="e">
        <f t="shared" si="48"/>
        <v>#DIV/0!</v>
      </c>
      <c r="BK64" s="50" t="e">
        <f t="shared" si="48"/>
        <v>#DIV/0!</v>
      </c>
      <c r="BL64" s="50" t="e">
        <f t="shared" si="48"/>
        <v>#DIV/0!</v>
      </c>
      <c r="BM64" s="50" t="e">
        <f t="shared" si="48"/>
        <v>#DIV/0!</v>
      </c>
      <c r="BN64" s="50" t="e">
        <f t="shared" si="48"/>
        <v>#DIV/0!</v>
      </c>
      <c r="BO64" s="50" t="e">
        <f t="shared" si="48"/>
        <v>#DIV/0!</v>
      </c>
      <c r="BP64" s="50" t="e">
        <f t="shared" si="48"/>
        <v>#DIV/0!</v>
      </c>
      <c r="BQ64" s="50" t="e">
        <f t="shared" si="48"/>
        <v>#DIV/0!</v>
      </c>
      <c r="BR64" s="50" t="e">
        <f t="shared" si="48"/>
        <v>#DIV/0!</v>
      </c>
      <c r="BS64" s="50" t="e">
        <f aca="true" t="shared" si="49" ref="BS64:CR64">IF(BS51=0,IF(AND(BS56&lt;30,BS56&gt;=15),BS56,0),"N/A")</f>
        <v>#DIV/0!</v>
      </c>
      <c r="BT64" s="50" t="e">
        <f t="shared" si="49"/>
        <v>#DIV/0!</v>
      </c>
      <c r="BU64" s="50" t="e">
        <f t="shared" si="49"/>
        <v>#DIV/0!</v>
      </c>
      <c r="BV64" s="50" t="e">
        <f t="shared" si="49"/>
        <v>#DIV/0!</v>
      </c>
      <c r="BW64" s="50" t="e">
        <f t="shared" si="49"/>
        <v>#DIV/0!</v>
      </c>
      <c r="BX64" s="50" t="e">
        <f t="shared" si="49"/>
        <v>#DIV/0!</v>
      </c>
      <c r="BY64" s="50" t="e">
        <f t="shared" si="49"/>
        <v>#DIV/0!</v>
      </c>
      <c r="BZ64" s="50" t="e">
        <f t="shared" si="49"/>
        <v>#DIV/0!</v>
      </c>
      <c r="CA64" s="50" t="e">
        <f t="shared" si="49"/>
        <v>#DIV/0!</v>
      </c>
      <c r="CB64" s="50" t="e">
        <f t="shared" si="49"/>
        <v>#DIV/0!</v>
      </c>
      <c r="CC64" s="50" t="e">
        <f t="shared" si="49"/>
        <v>#DIV/0!</v>
      </c>
      <c r="CD64" s="50" t="e">
        <f t="shared" si="49"/>
        <v>#DIV/0!</v>
      </c>
      <c r="CE64" s="50" t="e">
        <f t="shared" si="49"/>
        <v>#DIV/0!</v>
      </c>
      <c r="CF64" s="50" t="e">
        <f t="shared" si="49"/>
        <v>#DIV/0!</v>
      </c>
      <c r="CG64" s="50" t="e">
        <f t="shared" si="49"/>
        <v>#DIV/0!</v>
      </c>
      <c r="CH64" s="50" t="e">
        <f t="shared" si="49"/>
        <v>#DIV/0!</v>
      </c>
      <c r="CI64" s="50" t="e">
        <f t="shared" si="49"/>
        <v>#DIV/0!</v>
      </c>
      <c r="CJ64" s="50" t="e">
        <f t="shared" si="49"/>
        <v>#DIV/0!</v>
      </c>
      <c r="CK64" s="50" t="e">
        <f t="shared" si="49"/>
        <v>#DIV/0!</v>
      </c>
      <c r="CL64" s="50" t="e">
        <f t="shared" si="49"/>
        <v>#DIV/0!</v>
      </c>
      <c r="CM64" s="50" t="e">
        <f t="shared" si="49"/>
        <v>#DIV/0!</v>
      </c>
      <c r="CN64" s="50" t="e">
        <f t="shared" si="49"/>
        <v>#DIV/0!</v>
      </c>
      <c r="CO64" s="50" t="e">
        <f t="shared" si="49"/>
        <v>#DIV/0!</v>
      </c>
      <c r="CP64" s="50" t="e">
        <f t="shared" si="49"/>
        <v>#DIV/0!</v>
      </c>
      <c r="CQ64" s="50" t="e">
        <f t="shared" si="49"/>
        <v>#DIV/0!</v>
      </c>
      <c r="CR64" s="50" t="e">
        <f t="shared" si="49"/>
        <v>#DIV/0!</v>
      </c>
      <c r="CS64" s="1" t="s">
        <v>103</v>
      </c>
    </row>
    <row r="65" spans="2:97" ht="13.5" thickBot="1">
      <c r="B65" s="142"/>
      <c r="C65" s="39" t="s">
        <v>18</v>
      </c>
      <c r="D65" s="40" t="s">
        <v>23</v>
      </c>
      <c r="E65" s="50" t="e">
        <f>IF(E51=0,IF(E56&lt;15,E56,0),"N/A")</f>
        <v>#DIV/0!</v>
      </c>
      <c r="G65" s="50" t="e">
        <f aca="true" t="shared" si="50" ref="G65:BR65">IF(G51=0,IF(G56&lt;15,G56,0),"N/A")</f>
        <v>#DIV/0!</v>
      </c>
      <c r="H65" s="50" t="e">
        <f t="shared" si="50"/>
        <v>#DIV/0!</v>
      </c>
      <c r="I65" s="50" t="e">
        <f t="shared" si="50"/>
        <v>#DIV/0!</v>
      </c>
      <c r="J65" s="50" t="e">
        <f t="shared" si="50"/>
        <v>#DIV/0!</v>
      </c>
      <c r="K65" s="50" t="e">
        <f t="shared" si="50"/>
        <v>#DIV/0!</v>
      </c>
      <c r="L65" s="50" t="e">
        <f t="shared" si="50"/>
        <v>#DIV/0!</v>
      </c>
      <c r="M65" s="50" t="e">
        <f t="shared" si="50"/>
        <v>#DIV/0!</v>
      </c>
      <c r="N65" s="50" t="e">
        <f t="shared" si="50"/>
        <v>#DIV/0!</v>
      </c>
      <c r="O65" s="50" t="e">
        <f t="shared" si="50"/>
        <v>#DIV/0!</v>
      </c>
      <c r="P65" s="50" t="e">
        <f t="shared" si="50"/>
        <v>#DIV/0!</v>
      </c>
      <c r="Q65" s="50" t="e">
        <f t="shared" si="50"/>
        <v>#DIV/0!</v>
      </c>
      <c r="R65" s="50" t="e">
        <f t="shared" si="50"/>
        <v>#DIV/0!</v>
      </c>
      <c r="S65" s="50" t="e">
        <f t="shared" si="50"/>
        <v>#DIV/0!</v>
      </c>
      <c r="T65" s="50" t="e">
        <f t="shared" si="50"/>
        <v>#DIV/0!</v>
      </c>
      <c r="U65" s="50" t="e">
        <f t="shared" si="50"/>
        <v>#DIV/0!</v>
      </c>
      <c r="V65" s="50" t="e">
        <f t="shared" si="50"/>
        <v>#DIV/0!</v>
      </c>
      <c r="W65" s="50" t="e">
        <f t="shared" si="50"/>
        <v>#DIV/0!</v>
      </c>
      <c r="X65" s="50" t="e">
        <f t="shared" si="50"/>
        <v>#DIV/0!</v>
      </c>
      <c r="Y65" s="50" t="e">
        <f t="shared" si="50"/>
        <v>#DIV/0!</v>
      </c>
      <c r="Z65" s="50" t="e">
        <f t="shared" si="50"/>
        <v>#DIV/0!</v>
      </c>
      <c r="AA65" s="50" t="e">
        <f t="shared" si="50"/>
        <v>#DIV/0!</v>
      </c>
      <c r="AB65" s="50" t="e">
        <f t="shared" si="50"/>
        <v>#DIV/0!</v>
      </c>
      <c r="AC65" s="50" t="e">
        <f t="shared" si="50"/>
        <v>#DIV/0!</v>
      </c>
      <c r="AD65" s="50" t="e">
        <f t="shared" si="50"/>
        <v>#DIV/0!</v>
      </c>
      <c r="AE65" s="50" t="e">
        <f t="shared" si="50"/>
        <v>#DIV/0!</v>
      </c>
      <c r="AF65" s="50" t="e">
        <f t="shared" si="50"/>
        <v>#DIV/0!</v>
      </c>
      <c r="AG65" s="50" t="e">
        <f t="shared" si="50"/>
        <v>#DIV/0!</v>
      </c>
      <c r="AH65" s="50" t="e">
        <f t="shared" si="50"/>
        <v>#DIV/0!</v>
      </c>
      <c r="AI65" s="50" t="e">
        <f t="shared" si="50"/>
        <v>#DIV/0!</v>
      </c>
      <c r="AJ65" s="50" t="e">
        <f t="shared" si="50"/>
        <v>#DIV/0!</v>
      </c>
      <c r="AK65" s="50" t="e">
        <f t="shared" si="50"/>
        <v>#DIV/0!</v>
      </c>
      <c r="AL65" s="50" t="e">
        <f t="shared" si="50"/>
        <v>#DIV/0!</v>
      </c>
      <c r="AM65" s="50" t="e">
        <f t="shared" si="50"/>
        <v>#DIV/0!</v>
      </c>
      <c r="AN65" s="50" t="e">
        <f t="shared" si="50"/>
        <v>#DIV/0!</v>
      </c>
      <c r="AO65" s="50" t="e">
        <f t="shared" si="50"/>
        <v>#DIV/0!</v>
      </c>
      <c r="AP65" s="50" t="e">
        <f t="shared" si="50"/>
        <v>#DIV/0!</v>
      </c>
      <c r="AQ65" s="50" t="e">
        <f t="shared" si="50"/>
        <v>#DIV/0!</v>
      </c>
      <c r="AR65" s="50" t="e">
        <f t="shared" si="50"/>
        <v>#DIV/0!</v>
      </c>
      <c r="AS65" s="50" t="e">
        <f t="shared" si="50"/>
        <v>#DIV/0!</v>
      </c>
      <c r="AT65" s="50" t="e">
        <f t="shared" si="50"/>
        <v>#DIV/0!</v>
      </c>
      <c r="AU65" s="50" t="e">
        <f t="shared" si="50"/>
        <v>#DIV/0!</v>
      </c>
      <c r="AV65" s="50" t="e">
        <f t="shared" si="50"/>
        <v>#DIV/0!</v>
      </c>
      <c r="AW65" s="50" t="e">
        <f t="shared" si="50"/>
        <v>#DIV/0!</v>
      </c>
      <c r="AX65" s="50" t="e">
        <f t="shared" si="50"/>
        <v>#DIV/0!</v>
      </c>
      <c r="AY65" s="50" t="e">
        <f t="shared" si="50"/>
        <v>#DIV/0!</v>
      </c>
      <c r="AZ65" s="50" t="e">
        <f t="shared" si="50"/>
        <v>#DIV/0!</v>
      </c>
      <c r="BA65" s="50" t="e">
        <f t="shared" si="50"/>
        <v>#DIV/0!</v>
      </c>
      <c r="BB65" s="50" t="e">
        <f t="shared" si="50"/>
        <v>#DIV/0!</v>
      </c>
      <c r="BC65" s="50" t="e">
        <f t="shared" si="50"/>
        <v>#DIV/0!</v>
      </c>
      <c r="BD65" s="50" t="e">
        <f t="shared" si="50"/>
        <v>#DIV/0!</v>
      </c>
      <c r="BE65" s="50" t="e">
        <f t="shared" si="50"/>
        <v>#DIV/0!</v>
      </c>
      <c r="BF65" s="50" t="e">
        <f t="shared" si="50"/>
        <v>#DIV/0!</v>
      </c>
      <c r="BG65" s="50" t="e">
        <f t="shared" si="50"/>
        <v>#DIV/0!</v>
      </c>
      <c r="BH65" s="50" t="e">
        <f t="shared" si="50"/>
        <v>#DIV/0!</v>
      </c>
      <c r="BI65" s="50" t="e">
        <f t="shared" si="50"/>
        <v>#DIV/0!</v>
      </c>
      <c r="BJ65" s="50" t="e">
        <f t="shared" si="50"/>
        <v>#DIV/0!</v>
      </c>
      <c r="BK65" s="50" t="e">
        <f t="shared" si="50"/>
        <v>#DIV/0!</v>
      </c>
      <c r="BL65" s="50" t="e">
        <f t="shared" si="50"/>
        <v>#DIV/0!</v>
      </c>
      <c r="BM65" s="50" t="e">
        <f t="shared" si="50"/>
        <v>#DIV/0!</v>
      </c>
      <c r="BN65" s="50" t="e">
        <f t="shared" si="50"/>
        <v>#DIV/0!</v>
      </c>
      <c r="BO65" s="50" t="e">
        <f t="shared" si="50"/>
        <v>#DIV/0!</v>
      </c>
      <c r="BP65" s="50" t="e">
        <f t="shared" si="50"/>
        <v>#DIV/0!</v>
      </c>
      <c r="BQ65" s="50" t="e">
        <f t="shared" si="50"/>
        <v>#DIV/0!</v>
      </c>
      <c r="BR65" s="50" t="e">
        <f t="shared" si="50"/>
        <v>#DIV/0!</v>
      </c>
      <c r="BS65" s="50" t="e">
        <f aca="true" t="shared" si="51" ref="BS65:CR65">IF(BS51=0,IF(BS56&lt;15,BS56,0),"N/A")</f>
        <v>#DIV/0!</v>
      </c>
      <c r="BT65" s="50" t="e">
        <f t="shared" si="51"/>
        <v>#DIV/0!</v>
      </c>
      <c r="BU65" s="50" t="e">
        <f t="shared" si="51"/>
        <v>#DIV/0!</v>
      </c>
      <c r="BV65" s="50" t="e">
        <f t="shared" si="51"/>
        <v>#DIV/0!</v>
      </c>
      <c r="BW65" s="50" t="e">
        <f t="shared" si="51"/>
        <v>#DIV/0!</v>
      </c>
      <c r="BX65" s="50" t="e">
        <f t="shared" si="51"/>
        <v>#DIV/0!</v>
      </c>
      <c r="BY65" s="50" t="e">
        <f t="shared" si="51"/>
        <v>#DIV/0!</v>
      </c>
      <c r="BZ65" s="50" t="e">
        <f t="shared" si="51"/>
        <v>#DIV/0!</v>
      </c>
      <c r="CA65" s="50" t="e">
        <f t="shared" si="51"/>
        <v>#DIV/0!</v>
      </c>
      <c r="CB65" s="50" t="e">
        <f t="shared" si="51"/>
        <v>#DIV/0!</v>
      </c>
      <c r="CC65" s="50" t="e">
        <f t="shared" si="51"/>
        <v>#DIV/0!</v>
      </c>
      <c r="CD65" s="50" t="e">
        <f t="shared" si="51"/>
        <v>#DIV/0!</v>
      </c>
      <c r="CE65" s="50" t="e">
        <f t="shared" si="51"/>
        <v>#DIV/0!</v>
      </c>
      <c r="CF65" s="50" t="e">
        <f t="shared" si="51"/>
        <v>#DIV/0!</v>
      </c>
      <c r="CG65" s="50" t="e">
        <f t="shared" si="51"/>
        <v>#DIV/0!</v>
      </c>
      <c r="CH65" s="50" t="e">
        <f t="shared" si="51"/>
        <v>#DIV/0!</v>
      </c>
      <c r="CI65" s="50" t="e">
        <f t="shared" si="51"/>
        <v>#DIV/0!</v>
      </c>
      <c r="CJ65" s="50" t="e">
        <f t="shared" si="51"/>
        <v>#DIV/0!</v>
      </c>
      <c r="CK65" s="50" t="e">
        <f t="shared" si="51"/>
        <v>#DIV/0!</v>
      </c>
      <c r="CL65" s="50" t="e">
        <f t="shared" si="51"/>
        <v>#DIV/0!</v>
      </c>
      <c r="CM65" s="50" t="e">
        <f t="shared" si="51"/>
        <v>#DIV/0!</v>
      </c>
      <c r="CN65" s="50" t="e">
        <f t="shared" si="51"/>
        <v>#DIV/0!</v>
      </c>
      <c r="CO65" s="50" t="e">
        <f t="shared" si="51"/>
        <v>#DIV/0!</v>
      </c>
      <c r="CP65" s="50" t="e">
        <f t="shared" si="51"/>
        <v>#DIV/0!</v>
      </c>
      <c r="CQ65" s="50" t="e">
        <f t="shared" si="51"/>
        <v>#DIV/0!</v>
      </c>
      <c r="CR65" s="50" t="e">
        <f t="shared" si="51"/>
        <v>#DIV/0!</v>
      </c>
      <c r="CS65" s="1" t="s">
        <v>103</v>
      </c>
    </row>
    <row r="66" ht="13.5" thickBot="1">
      <c r="CS66" s="1" t="s">
        <v>103</v>
      </c>
    </row>
    <row r="67" spans="2:97" ht="13.5" thickBot="1">
      <c r="B67" s="143" t="s">
        <v>152</v>
      </c>
      <c r="C67" s="34" t="s">
        <v>12</v>
      </c>
      <c r="D67" s="34" t="s">
        <v>13</v>
      </c>
      <c r="E67" s="34" t="s">
        <v>46</v>
      </c>
      <c r="F67" s="35" t="s">
        <v>70</v>
      </c>
      <c r="G67" s="36"/>
      <c r="H67" s="36">
        <f aca="true" t="shared" si="52" ref="H67:AY67">H12</f>
      </c>
      <c r="I67" s="36">
        <f t="shared" si="52"/>
      </c>
      <c r="J67" s="36">
        <f t="shared" si="52"/>
      </c>
      <c r="K67" s="36">
        <f t="shared" si="52"/>
      </c>
      <c r="L67" s="36">
        <f t="shared" si="52"/>
      </c>
      <c r="M67" s="36">
        <f t="shared" si="52"/>
      </c>
      <c r="N67" s="36">
        <f t="shared" si="52"/>
      </c>
      <c r="O67" s="36">
        <f t="shared" si="52"/>
      </c>
      <c r="P67" s="36">
        <f t="shared" si="52"/>
      </c>
      <c r="Q67" s="36">
        <f t="shared" si="52"/>
      </c>
      <c r="R67" s="36">
        <f t="shared" si="52"/>
      </c>
      <c r="S67" s="36">
        <f t="shared" si="52"/>
      </c>
      <c r="T67" s="36">
        <f t="shared" si="52"/>
      </c>
      <c r="U67" s="36">
        <f t="shared" si="52"/>
      </c>
      <c r="V67" s="36">
        <f t="shared" si="52"/>
      </c>
      <c r="W67" s="36">
        <f t="shared" si="52"/>
      </c>
      <c r="X67" s="36">
        <f t="shared" si="52"/>
      </c>
      <c r="Y67" s="36">
        <f t="shared" si="52"/>
      </c>
      <c r="Z67" s="36">
        <f t="shared" si="52"/>
      </c>
      <c r="AA67" s="36">
        <f t="shared" si="52"/>
      </c>
      <c r="AB67" s="36">
        <f t="shared" si="52"/>
      </c>
      <c r="AC67" s="36">
        <f t="shared" si="52"/>
      </c>
      <c r="AD67" s="36">
        <f t="shared" si="52"/>
      </c>
      <c r="AE67" s="36">
        <f t="shared" si="52"/>
      </c>
      <c r="AF67" s="36">
        <f t="shared" si="52"/>
      </c>
      <c r="AG67" s="36">
        <f t="shared" si="52"/>
      </c>
      <c r="AH67" s="36">
        <f t="shared" si="52"/>
      </c>
      <c r="AI67" s="36">
        <f t="shared" si="52"/>
      </c>
      <c r="AJ67" s="36">
        <f t="shared" si="52"/>
      </c>
      <c r="AK67" s="36">
        <f t="shared" si="52"/>
      </c>
      <c r="AL67" s="36">
        <f t="shared" si="52"/>
      </c>
      <c r="AM67" s="36">
        <f t="shared" si="52"/>
      </c>
      <c r="AN67" s="36">
        <f t="shared" si="52"/>
      </c>
      <c r="AO67" s="36">
        <f t="shared" si="52"/>
      </c>
      <c r="AP67" s="36">
        <f t="shared" si="52"/>
      </c>
      <c r="AQ67" s="36">
        <f t="shared" si="52"/>
      </c>
      <c r="AR67" s="36">
        <f t="shared" si="52"/>
      </c>
      <c r="AS67" s="36">
        <f t="shared" si="52"/>
      </c>
      <c r="AT67" s="36">
        <f t="shared" si="52"/>
      </c>
      <c r="AU67" s="36">
        <f t="shared" si="52"/>
      </c>
      <c r="AV67" s="36">
        <f t="shared" si="52"/>
      </c>
      <c r="AW67" s="36">
        <f t="shared" si="52"/>
      </c>
      <c r="AX67" s="36">
        <f t="shared" si="52"/>
      </c>
      <c r="AY67" s="36">
        <f t="shared" si="52"/>
      </c>
      <c r="AZ67" s="36">
        <f aca="true" t="shared" si="53" ref="AZ67:CR67">AZ12</f>
      </c>
      <c r="BA67" s="36">
        <f t="shared" si="53"/>
      </c>
      <c r="BB67" s="36">
        <f t="shared" si="53"/>
      </c>
      <c r="BC67" s="36">
        <f t="shared" si="53"/>
      </c>
      <c r="BD67" s="36">
        <f t="shared" si="53"/>
      </c>
      <c r="BE67" s="36">
        <f t="shared" si="53"/>
      </c>
      <c r="BF67" s="36">
        <f t="shared" si="53"/>
      </c>
      <c r="BG67" s="36">
        <f t="shared" si="53"/>
      </c>
      <c r="BH67" s="36">
        <f t="shared" si="53"/>
      </c>
      <c r="BI67" s="36">
        <f t="shared" si="53"/>
      </c>
      <c r="BJ67" s="36">
        <f t="shared" si="53"/>
      </c>
      <c r="BK67" s="36">
        <f t="shared" si="53"/>
      </c>
      <c r="BL67" s="36">
        <f t="shared" si="53"/>
      </c>
      <c r="BM67" s="36">
        <f t="shared" si="53"/>
      </c>
      <c r="BN67" s="36">
        <f t="shared" si="53"/>
      </c>
      <c r="BO67" s="36">
        <f t="shared" si="53"/>
      </c>
      <c r="BP67" s="36">
        <f t="shared" si="53"/>
      </c>
      <c r="BQ67" s="36">
        <f t="shared" si="53"/>
      </c>
      <c r="BR67" s="36">
        <f t="shared" si="53"/>
      </c>
      <c r="BS67" s="36">
        <f t="shared" si="53"/>
      </c>
      <c r="BT67" s="36">
        <f t="shared" si="53"/>
      </c>
      <c r="BU67" s="36">
        <f t="shared" si="53"/>
      </c>
      <c r="BV67" s="36">
        <f t="shared" si="53"/>
      </c>
      <c r="BW67" s="36">
        <f t="shared" si="53"/>
      </c>
      <c r="BX67" s="36">
        <f t="shared" si="53"/>
      </c>
      <c r="BY67" s="36">
        <f t="shared" si="53"/>
      </c>
      <c r="BZ67" s="36">
        <f t="shared" si="53"/>
      </c>
      <c r="CA67" s="36">
        <f t="shared" si="53"/>
      </c>
      <c r="CB67" s="36">
        <f t="shared" si="53"/>
      </c>
      <c r="CC67" s="36">
        <f t="shared" si="53"/>
      </c>
      <c r="CD67" s="36">
        <f t="shared" si="53"/>
      </c>
      <c r="CE67" s="36">
        <f t="shared" si="53"/>
      </c>
      <c r="CF67" s="36">
        <f t="shared" si="53"/>
      </c>
      <c r="CG67" s="36">
        <f t="shared" si="53"/>
      </c>
      <c r="CH67" s="36">
        <f t="shared" si="53"/>
      </c>
      <c r="CI67" s="36">
        <f t="shared" si="53"/>
      </c>
      <c r="CJ67" s="36">
        <f t="shared" si="53"/>
      </c>
      <c r="CK67" s="36">
        <f t="shared" si="53"/>
      </c>
      <c r="CL67" s="36">
        <f t="shared" si="53"/>
      </c>
      <c r="CM67" s="36">
        <f t="shared" si="53"/>
      </c>
      <c r="CN67" s="36">
        <f t="shared" si="53"/>
      </c>
      <c r="CO67" s="36">
        <f t="shared" si="53"/>
      </c>
      <c r="CP67" s="36">
        <f t="shared" si="53"/>
      </c>
      <c r="CQ67" s="36">
        <f t="shared" si="53"/>
      </c>
      <c r="CR67" s="36">
        <f t="shared" si="53"/>
      </c>
      <c r="CS67" s="1" t="s">
        <v>103</v>
      </c>
    </row>
    <row r="68" spans="2:97" ht="13.5" thickBot="1">
      <c r="B68" s="144"/>
      <c r="C68" s="37" t="s">
        <v>14</v>
      </c>
      <c r="D68" s="38" t="s">
        <v>19</v>
      </c>
      <c r="E68" s="50">
        <f>IF(E52&gt;=90,INT(E52),0)</f>
        <v>0</v>
      </c>
      <c r="G68" s="50">
        <f aca="true" t="shared" si="54" ref="G68:BR68">IF(G52&gt;=90,INT(G52),0)</f>
        <v>0</v>
      </c>
      <c r="H68" s="50">
        <f t="shared" si="54"/>
        <v>0</v>
      </c>
      <c r="I68" s="50">
        <f t="shared" si="54"/>
        <v>0</v>
      </c>
      <c r="J68" s="50">
        <f t="shared" si="54"/>
        <v>0</v>
      </c>
      <c r="K68" s="50">
        <f t="shared" si="54"/>
        <v>0</v>
      </c>
      <c r="L68" s="50">
        <f t="shared" si="54"/>
        <v>0</v>
      </c>
      <c r="M68" s="50">
        <f t="shared" si="54"/>
        <v>0</v>
      </c>
      <c r="N68" s="50">
        <f t="shared" si="54"/>
        <v>0</v>
      </c>
      <c r="O68" s="50">
        <f t="shared" si="54"/>
        <v>0</v>
      </c>
      <c r="P68" s="50">
        <f t="shared" si="54"/>
        <v>0</v>
      </c>
      <c r="Q68" s="50">
        <f t="shared" si="54"/>
        <v>0</v>
      </c>
      <c r="R68" s="50">
        <f t="shared" si="54"/>
        <v>0</v>
      </c>
      <c r="S68" s="50">
        <f t="shared" si="54"/>
        <v>0</v>
      </c>
      <c r="T68" s="50">
        <f t="shared" si="54"/>
        <v>0</v>
      </c>
      <c r="U68" s="50">
        <f t="shared" si="54"/>
        <v>0</v>
      </c>
      <c r="V68" s="50">
        <f t="shared" si="54"/>
        <v>0</v>
      </c>
      <c r="W68" s="50">
        <f t="shared" si="54"/>
        <v>0</v>
      </c>
      <c r="X68" s="50">
        <f t="shared" si="54"/>
        <v>0</v>
      </c>
      <c r="Y68" s="50">
        <f t="shared" si="54"/>
        <v>0</v>
      </c>
      <c r="Z68" s="50">
        <f t="shared" si="54"/>
        <v>0</v>
      </c>
      <c r="AA68" s="50">
        <f t="shared" si="54"/>
        <v>0</v>
      </c>
      <c r="AB68" s="50">
        <f t="shared" si="54"/>
        <v>0</v>
      </c>
      <c r="AC68" s="50">
        <f t="shared" si="54"/>
        <v>0</v>
      </c>
      <c r="AD68" s="50">
        <f t="shared" si="54"/>
        <v>0</v>
      </c>
      <c r="AE68" s="50">
        <f t="shared" si="54"/>
        <v>0</v>
      </c>
      <c r="AF68" s="50">
        <f t="shared" si="54"/>
        <v>0</v>
      </c>
      <c r="AG68" s="50">
        <f t="shared" si="54"/>
        <v>0</v>
      </c>
      <c r="AH68" s="50">
        <f t="shared" si="54"/>
        <v>0</v>
      </c>
      <c r="AI68" s="50">
        <f t="shared" si="54"/>
        <v>0</v>
      </c>
      <c r="AJ68" s="50">
        <f t="shared" si="54"/>
        <v>0</v>
      </c>
      <c r="AK68" s="50">
        <f t="shared" si="54"/>
        <v>0</v>
      </c>
      <c r="AL68" s="50">
        <f t="shared" si="54"/>
        <v>0</v>
      </c>
      <c r="AM68" s="50">
        <f t="shared" si="54"/>
        <v>0</v>
      </c>
      <c r="AN68" s="50">
        <f t="shared" si="54"/>
        <v>0</v>
      </c>
      <c r="AO68" s="50">
        <f t="shared" si="54"/>
        <v>0</v>
      </c>
      <c r="AP68" s="50">
        <f t="shared" si="54"/>
        <v>0</v>
      </c>
      <c r="AQ68" s="50">
        <f t="shared" si="54"/>
        <v>0</v>
      </c>
      <c r="AR68" s="50">
        <f t="shared" si="54"/>
        <v>0</v>
      </c>
      <c r="AS68" s="50">
        <f t="shared" si="54"/>
        <v>0</v>
      </c>
      <c r="AT68" s="50">
        <f t="shared" si="54"/>
        <v>0</v>
      </c>
      <c r="AU68" s="50">
        <f t="shared" si="54"/>
        <v>0</v>
      </c>
      <c r="AV68" s="50">
        <f t="shared" si="54"/>
        <v>0</v>
      </c>
      <c r="AW68" s="50">
        <f t="shared" si="54"/>
        <v>0</v>
      </c>
      <c r="AX68" s="50">
        <f t="shared" si="54"/>
        <v>0</v>
      </c>
      <c r="AY68" s="50">
        <f t="shared" si="54"/>
        <v>0</v>
      </c>
      <c r="AZ68" s="50">
        <f t="shared" si="54"/>
        <v>0</v>
      </c>
      <c r="BA68" s="50">
        <f t="shared" si="54"/>
        <v>0</v>
      </c>
      <c r="BB68" s="50">
        <f t="shared" si="54"/>
        <v>0</v>
      </c>
      <c r="BC68" s="50">
        <f t="shared" si="54"/>
        <v>0</v>
      </c>
      <c r="BD68" s="50">
        <f t="shared" si="54"/>
        <v>0</v>
      </c>
      <c r="BE68" s="50">
        <f t="shared" si="54"/>
        <v>0</v>
      </c>
      <c r="BF68" s="50">
        <f t="shared" si="54"/>
        <v>0</v>
      </c>
      <c r="BG68" s="50">
        <f t="shared" si="54"/>
        <v>0</v>
      </c>
      <c r="BH68" s="50">
        <f t="shared" si="54"/>
        <v>0</v>
      </c>
      <c r="BI68" s="50">
        <f t="shared" si="54"/>
        <v>0</v>
      </c>
      <c r="BJ68" s="50">
        <f t="shared" si="54"/>
        <v>0</v>
      </c>
      <c r="BK68" s="50">
        <f t="shared" si="54"/>
        <v>0</v>
      </c>
      <c r="BL68" s="50">
        <f t="shared" si="54"/>
        <v>0</v>
      </c>
      <c r="BM68" s="50">
        <f t="shared" si="54"/>
        <v>0</v>
      </c>
      <c r="BN68" s="50">
        <f t="shared" si="54"/>
        <v>0</v>
      </c>
      <c r="BO68" s="50">
        <f t="shared" si="54"/>
        <v>0</v>
      </c>
      <c r="BP68" s="50">
        <f t="shared" si="54"/>
        <v>0</v>
      </c>
      <c r="BQ68" s="50">
        <f t="shared" si="54"/>
        <v>0</v>
      </c>
      <c r="BR68" s="50">
        <f t="shared" si="54"/>
        <v>0</v>
      </c>
      <c r="BS68" s="50">
        <f aca="true" t="shared" si="55" ref="BS68:CR68">IF(BS52&gt;=90,INT(BS52),0)</f>
        <v>0</v>
      </c>
      <c r="BT68" s="50">
        <f t="shared" si="55"/>
        <v>0</v>
      </c>
      <c r="BU68" s="50">
        <f t="shared" si="55"/>
        <v>0</v>
      </c>
      <c r="BV68" s="50">
        <f t="shared" si="55"/>
        <v>0</v>
      </c>
      <c r="BW68" s="50">
        <f t="shared" si="55"/>
        <v>0</v>
      </c>
      <c r="BX68" s="50">
        <f t="shared" si="55"/>
        <v>0</v>
      </c>
      <c r="BY68" s="50">
        <f t="shared" si="55"/>
        <v>0</v>
      </c>
      <c r="BZ68" s="50">
        <f t="shared" si="55"/>
        <v>0</v>
      </c>
      <c r="CA68" s="50">
        <f t="shared" si="55"/>
        <v>0</v>
      </c>
      <c r="CB68" s="50">
        <f t="shared" si="55"/>
        <v>0</v>
      </c>
      <c r="CC68" s="50">
        <f t="shared" si="55"/>
        <v>0</v>
      </c>
      <c r="CD68" s="50">
        <f t="shared" si="55"/>
        <v>0</v>
      </c>
      <c r="CE68" s="50">
        <f t="shared" si="55"/>
        <v>0</v>
      </c>
      <c r="CF68" s="50">
        <f t="shared" si="55"/>
        <v>0</v>
      </c>
      <c r="CG68" s="50">
        <f t="shared" si="55"/>
        <v>0</v>
      </c>
      <c r="CH68" s="50">
        <f t="shared" si="55"/>
        <v>0</v>
      </c>
      <c r="CI68" s="50">
        <f t="shared" si="55"/>
        <v>0</v>
      </c>
      <c r="CJ68" s="50">
        <f t="shared" si="55"/>
        <v>0</v>
      </c>
      <c r="CK68" s="50">
        <f t="shared" si="55"/>
        <v>0</v>
      </c>
      <c r="CL68" s="50">
        <f t="shared" si="55"/>
        <v>0</v>
      </c>
      <c r="CM68" s="50">
        <f t="shared" si="55"/>
        <v>0</v>
      </c>
      <c r="CN68" s="50">
        <f t="shared" si="55"/>
        <v>0</v>
      </c>
      <c r="CO68" s="50">
        <f t="shared" si="55"/>
        <v>0</v>
      </c>
      <c r="CP68" s="50">
        <f t="shared" si="55"/>
        <v>0</v>
      </c>
      <c r="CQ68" s="50">
        <f t="shared" si="55"/>
        <v>0</v>
      </c>
      <c r="CR68" s="50">
        <f t="shared" si="55"/>
        <v>0</v>
      </c>
      <c r="CS68" s="1" t="s">
        <v>103</v>
      </c>
    </row>
    <row r="69" spans="2:97" ht="13.5" thickBot="1">
      <c r="B69" s="144"/>
      <c r="C69" s="37" t="s">
        <v>15</v>
      </c>
      <c r="D69" s="38" t="s">
        <v>20</v>
      </c>
      <c r="E69" s="50">
        <f>IF(AND(E52&lt;90,E52&gt;=60),INT(E52),0)</f>
        <v>0</v>
      </c>
      <c r="G69" s="50">
        <f aca="true" t="shared" si="56" ref="G69:AY69">IF(AND(G52&lt;90,G52&gt;=60),INT(G52),0)</f>
        <v>0</v>
      </c>
      <c r="H69" s="50">
        <f t="shared" si="56"/>
        <v>0</v>
      </c>
      <c r="I69" s="50">
        <f t="shared" si="56"/>
        <v>0</v>
      </c>
      <c r="J69" s="50">
        <f t="shared" si="56"/>
        <v>0</v>
      </c>
      <c r="K69" s="50">
        <f t="shared" si="56"/>
        <v>0</v>
      </c>
      <c r="L69" s="50">
        <f t="shared" si="56"/>
        <v>0</v>
      </c>
      <c r="M69" s="50">
        <f t="shared" si="56"/>
        <v>0</v>
      </c>
      <c r="N69" s="50">
        <f t="shared" si="56"/>
        <v>0</v>
      </c>
      <c r="O69" s="50">
        <f t="shared" si="56"/>
        <v>0</v>
      </c>
      <c r="P69" s="50">
        <f t="shared" si="56"/>
        <v>0</v>
      </c>
      <c r="Q69" s="50">
        <f t="shared" si="56"/>
        <v>0</v>
      </c>
      <c r="R69" s="50">
        <f t="shared" si="56"/>
        <v>0</v>
      </c>
      <c r="S69" s="50">
        <f t="shared" si="56"/>
        <v>0</v>
      </c>
      <c r="T69" s="50">
        <f t="shared" si="56"/>
        <v>0</v>
      </c>
      <c r="U69" s="50">
        <f t="shared" si="56"/>
        <v>0</v>
      </c>
      <c r="V69" s="50">
        <f t="shared" si="56"/>
        <v>0</v>
      </c>
      <c r="W69" s="50">
        <f t="shared" si="56"/>
        <v>0</v>
      </c>
      <c r="X69" s="50">
        <f t="shared" si="56"/>
        <v>0</v>
      </c>
      <c r="Y69" s="50">
        <f t="shared" si="56"/>
        <v>0</v>
      </c>
      <c r="Z69" s="50">
        <f t="shared" si="56"/>
        <v>0</v>
      </c>
      <c r="AA69" s="50">
        <f t="shared" si="56"/>
        <v>0</v>
      </c>
      <c r="AB69" s="50">
        <f t="shared" si="56"/>
        <v>0</v>
      </c>
      <c r="AC69" s="50">
        <f t="shared" si="56"/>
        <v>0</v>
      </c>
      <c r="AD69" s="50">
        <f t="shared" si="56"/>
        <v>0</v>
      </c>
      <c r="AE69" s="50">
        <f t="shared" si="56"/>
        <v>0</v>
      </c>
      <c r="AF69" s="50">
        <f t="shared" si="56"/>
        <v>0</v>
      </c>
      <c r="AG69" s="50">
        <f t="shared" si="56"/>
        <v>0</v>
      </c>
      <c r="AH69" s="50">
        <f t="shared" si="56"/>
        <v>0</v>
      </c>
      <c r="AI69" s="50">
        <f t="shared" si="56"/>
        <v>0</v>
      </c>
      <c r="AJ69" s="50">
        <f t="shared" si="56"/>
        <v>0</v>
      </c>
      <c r="AK69" s="50">
        <f t="shared" si="56"/>
        <v>0</v>
      </c>
      <c r="AL69" s="50">
        <f t="shared" si="56"/>
        <v>0</v>
      </c>
      <c r="AM69" s="50">
        <f t="shared" si="56"/>
        <v>0</v>
      </c>
      <c r="AN69" s="50">
        <f t="shared" si="56"/>
        <v>0</v>
      </c>
      <c r="AO69" s="50">
        <f t="shared" si="56"/>
        <v>0</v>
      </c>
      <c r="AP69" s="50">
        <f t="shared" si="56"/>
        <v>0</v>
      </c>
      <c r="AQ69" s="50">
        <f t="shared" si="56"/>
        <v>0</v>
      </c>
      <c r="AR69" s="50">
        <f t="shared" si="56"/>
        <v>0</v>
      </c>
      <c r="AS69" s="50">
        <f t="shared" si="56"/>
        <v>0</v>
      </c>
      <c r="AT69" s="50">
        <f t="shared" si="56"/>
        <v>0</v>
      </c>
      <c r="AU69" s="50">
        <f t="shared" si="56"/>
        <v>0</v>
      </c>
      <c r="AV69" s="50">
        <f t="shared" si="56"/>
        <v>0</v>
      </c>
      <c r="AW69" s="50">
        <f t="shared" si="56"/>
        <v>0</v>
      </c>
      <c r="AX69" s="50">
        <f t="shared" si="56"/>
        <v>0</v>
      </c>
      <c r="AY69" s="50">
        <f t="shared" si="56"/>
        <v>0</v>
      </c>
      <c r="AZ69" s="50">
        <f aca="true" t="shared" si="57" ref="AZ69:CR69">IF(AND(AZ52&lt;90,AZ52&gt;=60),INT(AZ52),0)</f>
        <v>0</v>
      </c>
      <c r="BA69" s="50">
        <f t="shared" si="57"/>
        <v>0</v>
      </c>
      <c r="BB69" s="50">
        <f t="shared" si="57"/>
        <v>0</v>
      </c>
      <c r="BC69" s="50">
        <f t="shared" si="57"/>
        <v>0</v>
      </c>
      <c r="BD69" s="50">
        <f t="shared" si="57"/>
        <v>0</v>
      </c>
      <c r="BE69" s="50">
        <f t="shared" si="57"/>
        <v>0</v>
      </c>
      <c r="BF69" s="50">
        <f t="shared" si="57"/>
        <v>0</v>
      </c>
      <c r="BG69" s="50">
        <f t="shared" si="57"/>
        <v>0</v>
      </c>
      <c r="BH69" s="50">
        <f t="shared" si="57"/>
        <v>0</v>
      </c>
      <c r="BI69" s="50">
        <f t="shared" si="57"/>
        <v>0</v>
      </c>
      <c r="BJ69" s="50">
        <f t="shared" si="57"/>
        <v>0</v>
      </c>
      <c r="BK69" s="50">
        <f t="shared" si="57"/>
        <v>0</v>
      </c>
      <c r="BL69" s="50">
        <f t="shared" si="57"/>
        <v>0</v>
      </c>
      <c r="BM69" s="50">
        <f t="shared" si="57"/>
        <v>0</v>
      </c>
      <c r="BN69" s="50">
        <f t="shared" si="57"/>
        <v>0</v>
      </c>
      <c r="BO69" s="50">
        <f t="shared" si="57"/>
        <v>0</v>
      </c>
      <c r="BP69" s="50">
        <f t="shared" si="57"/>
        <v>0</v>
      </c>
      <c r="BQ69" s="50">
        <f t="shared" si="57"/>
        <v>0</v>
      </c>
      <c r="BR69" s="50">
        <f t="shared" si="57"/>
        <v>0</v>
      </c>
      <c r="BS69" s="50">
        <f t="shared" si="57"/>
        <v>0</v>
      </c>
      <c r="BT69" s="50">
        <f t="shared" si="57"/>
        <v>0</v>
      </c>
      <c r="BU69" s="50">
        <f t="shared" si="57"/>
        <v>0</v>
      </c>
      <c r="BV69" s="50">
        <f t="shared" si="57"/>
        <v>0</v>
      </c>
      <c r="BW69" s="50">
        <f t="shared" si="57"/>
        <v>0</v>
      </c>
      <c r="BX69" s="50">
        <f t="shared" si="57"/>
        <v>0</v>
      </c>
      <c r="BY69" s="50">
        <f t="shared" si="57"/>
        <v>0</v>
      </c>
      <c r="BZ69" s="50">
        <f t="shared" si="57"/>
        <v>0</v>
      </c>
      <c r="CA69" s="50">
        <f t="shared" si="57"/>
        <v>0</v>
      </c>
      <c r="CB69" s="50">
        <f t="shared" si="57"/>
        <v>0</v>
      </c>
      <c r="CC69" s="50">
        <f t="shared" si="57"/>
        <v>0</v>
      </c>
      <c r="CD69" s="50">
        <f t="shared" si="57"/>
        <v>0</v>
      </c>
      <c r="CE69" s="50">
        <f t="shared" si="57"/>
        <v>0</v>
      </c>
      <c r="CF69" s="50">
        <f t="shared" si="57"/>
        <v>0</v>
      </c>
      <c r="CG69" s="50">
        <f t="shared" si="57"/>
        <v>0</v>
      </c>
      <c r="CH69" s="50">
        <f t="shared" si="57"/>
        <v>0</v>
      </c>
      <c r="CI69" s="50">
        <f t="shared" si="57"/>
        <v>0</v>
      </c>
      <c r="CJ69" s="50">
        <f t="shared" si="57"/>
        <v>0</v>
      </c>
      <c r="CK69" s="50">
        <f t="shared" si="57"/>
        <v>0</v>
      </c>
      <c r="CL69" s="50">
        <f t="shared" si="57"/>
        <v>0</v>
      </c>
      <c r="CM69" s="50">
        <f t="shared" si="57"/>
        <v>0</v>
      </c>
      <c r="CN69" s="50">
        <f t="shared" si="57"/>
        <v>0</v>
      </c>
      <c r="CO69" s="50">
        <f t="shared" si="57"/>
        <v>0</v>
      </c>
      <c r="CP69" s="50">
        <f t="shared" si="57"/>
        <v>0</v>
      </c>
      <c r="CQ69" s="50">
        <f t="shared" si="57"/>
        <v>0</v>
      </c>
      <c r="CR69" s="50">
        <f t="shared" si="57"/>
        <v>0</v>
      </c>
      <c r="CS69" s="1" t="s">
        <v>103</v>
      </c>
    </row>
    <row r="70" spans="2:97" ht="13.5" thickBot="1">
      <c r="B70" s="144"/>
      <c r="C70" s="37" t="s">
        <v>16</v>
      </c>
      <c r="D70" s="38" t="s">
        <v>21</v>
      </c>
      <c r="E70" s="50">
        <f>IF(AND(E52&lt;60,E52&gt;=30),INT(E52),0)</f>
        <v>0</v>
      </c>
      <c r="G70" s="50">
        <f aca="true" t="shared" si="58" ref="G70:AY70">IF(AND(G52&lt;60,G52&gt;=30),INT(G52),0)</f>
        <v>0</v>
      </c>
      <c r="H70" s="50">
        <f t="shared" si="58"/>
        <v>0</v>
      </c>
      <c r="I70" s="50">
        <f t="shared" si="58"/>
        <v>0</v>
      </c>
      <c r="J70" s="50">
        <f t="shared" si="58"/>
        <v>0</v>
      </c>
      <c r="K70" s="50">
        <f t="shared" si="58"/>
        <v>0</v>
      </c>
      <c r="L70" s="50">
        <f t="shared" si="58"/>
        <v>0</v>
      </c>
      <c r="M70" s="50">
        <f t="shared" si="58"/>
        <v>0</v>
      </c>
      <c r="N70" s="50">
        <f t="shared" si="58"/>
        <v>0</v>
      </c>
      <c r="O70" s="50">
        <f t="shared" si="58"/>
        <v>0</v>
      </c>
      <c r="P70" s="50">
        <f t="shared" si="58"/>
        <v>0</v>
      </c>
      <c r="Q70" s="50">
        <f t="shared" si="58"/>
        <v>0</v>
      </c>
      <c r="R70" s="50">
        <f t="shared" si="58"/>
        <v>0</v>
      </c>
      <c r="S70" s="50">
        <f t="shared" si="58"/>
        <v>0</v>
      </c>
      <c r="T70" s="50">
        <f t="shared" si="58"/>
        <v>0</v>
      </c>
      <c r="U70" s="50">
        <f t="shared" si="58"/>
        <v>0</v>
      </c>
      <c r="V70" s="50">
        <f t="shared" si="58"/>
        <v>0</v>
      </c>
      <c r="W70" s="50">
        <f t="shared" si="58"/>
        <v>0</v>
      </c>
      <c r="X70" s="50">
        <f t="shared" si="58"/>
        <v>0</v>
      </c>
      <c r="Y70" s="50">
        <f t="shared" si="58"/>
        <v>0</v>
      </c>
      <c r="Z70" s="50">
        <f t="shared" si="58"/>
        <v>0</v>
      </c>
      <c r="AA70" s="50">
        <f t="shared" si="58"/>
        <v>0</v>
      </c>
      <c r="AB70" s="50">
        <f t="shared" si="58"/>
        <v>0</v>
      </c>
      <c r="AC70" s="50">
        <f t="shared" si="58"/>
        <v>0</v>
      </c>
      <c r="AD70" s="50">
        <f t="shared" si="58"/>
        <v>0</v>
      </c>
      <c r="AE70" s="50">
        <f t="shared" si="58"/>
        <v>0</v>
      </c>
      <c r="AF70" s="50">
        <f t="shared" si="58"/>
        <v>0</v>
      </c>
      <c r="AG70" s="50">
        <f t="shared" si="58"/>
        <v>0</v>
      </c>
      <c r="AH70" s="50">
        <f t="shared" si="58"/>
        <v>0</v>
      </c>
      <c r="AI70" s="50">
        <f t="shared" si="58"/>
        <v>0</v>
      </c>
      <c r="AJ70" s="50">
        <f t="shared" si="58"/>
        <v>0</v>
      </c>
      <c r="AK70" s="50">
        <f t="shared" si="58"/>
        <v>0</v>
      </c>
      <c r="AL70" s="50">
        <f t="shared" si="58"/>
        <v>0</v>
      </c>
      <c r="AM70" s="50">
        <f t="shared" si="58"/>
        <v>0</v>
      </c>
      <c r="AN70" s="50">
        <f t="shared" si="58"/>
        <v>0</v>
      </c>
      <c r="AO70" s="50">
        <f t="shared" si="58"/>
        <v>0</v>
      </c>
      <c r="AP70" s="50">
        <f t="shared" si="58"/>
        <v>0</v>
      </c>
      <c r="AQ70" s="50">
        <f t="shared" si="58"/>
        <v>0</v>
      </c>
      <c r="AR70" s="50">
        <f t="shared" si="58"/>
        <v>0</v>
      </c>
      <c r="AS70" s="50">
        <f t="shared" si="58"/>
        <v>0</v>
      </c>
      <c r="AT70" s="50">
        <f t="shared" si="58"/>
        <v>0</v>
      </c>
      <c r="AU70" s="50">
        <f t="shared" si="58"/>
        <v>0</v>
      </c>
      <c r="AV70" s="50">
        <f t="shared" si="58"/>
        <v>0</v>
      </c>
      <c r="AW70" s="50">
        <f t="shared" si="58"/>
        <v>0</v>
      </c>
      <c r="AX70" s="50">
        <f t="shared" si="58"/>
        <v>0</v>
      </c>
      <c r="AY70" s="50">
        <f t="shared" si="58"/>
        <v>0</v>
      </c>
      <c r="AZ70" s="50">
        <f aca="true" t="shared" si="59" ref="AZ70:CR70">IF(AND(AZ52&lt;60,AZ52&gt;=30),INT(AZ52),0)</f>
        <v>0</v>
      </c>
      <c r="BA70" s="50">
        <f t="shared" si="59"/>
        <v>0</v>
      </c>
      <c r="BB70" s="50">
        <f t="shared" si="59"/>
        <v>0</v>
      </c>
      <c r="BC70" s="50">
        <f t="shared" si="59"/>
        <v>0</v>
      </c>
      <c r="BD70" s="50">
        <f t="shared" si="59"/>
        <v>0</v>
      </c>
      <c r="BE70" s="50">
        <f t="shared" si="59"/>
        <v>0</v>
      </c>
      <c r="BF70" s="50">
        <f t="shared" si="59"/>
        <v>0</v>
      </c>
      <c r="BG70" s="50">
        <f t="shared" si="59"/>
        <v>0</v>
      </c>
      <c r="BH70" s="50">
        <f t="shared" si="59"/>
        <v>0</v>
      </c>
      <c r="BI70" s="50">
        <f t="shared" si="59"/>
        <v>0</v>
      </c>
      <c r="BJ70" s="50">
        <f t="shared" si="59"/>
        <v>0</v>
      </c>
      <c r="BK70" s="50">
        <f t="shared" si="59"/>
        <v>0</v>
      </c>
      <c r="BL70" s="50">
        <f t="shared" si="59"/>
        <v>0</v>
      </c>
      <c r="BM70" s="50">
        <f t="shared" si="59"/>
        <v>0</v>
      </c>
      <c r="BN70" s="50">
        <f t="shared" si="59"/>
        <v>0</v>
      </c>
      <c r="BO70" s="50">
        <f t="shared" si="59"/>
        <v>0</v>
      </c>
      <c r="BP70" s="50">
        <f t="shared" si="59"/>
        <v>0</v>
      </c>
      <c r="BQ70" s="50">
        <f t="shared" si="59"/>
        <v>0</v>
      </c>
      <c r="BR70" s="50">
        <f t="shared" si="59"/>
        <v>0</v>
      </c>
      <c r="BS70" s="50">
        <f t="shared" si="59"/>
        <v>0</v>
      </c>
      <c r="BT70" s="50">
        <f t="shared" si="59"/>
        <v>0</v>
      </c>
      <c r="BU70" s="50">
        <f t="shared" si="59"/>
        <v>0</v>
      </c>
      <c r="BV70" s="50">
        <f t="shared" si="59"/>
        <v>0</v>
      </c>
      <c r="BW70" s="50">
        <f t="shared" si="59"/>
        <v>0</v>
      </c>
      <c r="BX70" s="50">
        <f t="shared" si="59"/>
        <v>0</v>
      </c>
      <c r="BY70" s="50">
        <f t="shared" si="59"/>
        <v>0</v>
      </c>
      <c r="BZ70" s="50">
        <f t="shared" si="59"/>
        <v>0</v>
      </c>
      <c r="CA70" s="50">
        <f t="shared" si="59"/>
        <v>0</v>
      </c>
      <c r="CB70" s="50">
        <f t="shared" si="59"/>
        <v>0</v>
      </c>
      <c r="CC70" s="50">
        <f t="shared" si="59"/>
        <v>0</v>
      </c>
      <c r="CD70" s="50">
        <f t="shared" si="59"/>
        <v>0</v>
      </c>
      <c r="CE70" s="50">
        <f t="shared" si="59"/>
        <v>0</v>
      </c>
      <c r="CF70" s="50">
        <f t="shared" si="59"/>
        <v>0</v>
      </c>
      <c r="CG70" s="50">
        <f t="shared" si="59"/>
        <v>0</v>
      </c>
      <c r="CH70" s="50">
        <f t="shared" si="59"/>
        <v>0</v>
      </c>
      <c r="CI70" s="50">
        <f t="shared" si="59"/>
        <v>0</v>
      </c>
      <c r="CJ70" s="50">
        <f t="shared" si="59"/>
        <v>0</v>
      </c>
      <c r="CK70" s="50">
        <f t="shared" si="59"/>
        <v>0</v>
      </c>
      <c r="CL70" s="50">
        <f t="shared" si="59"/>
        <v>0</v>
      </c>
      <c r="CM70" s="50">
        <f t="shared" si="59"/>
        <v>0</v>
      </c>
      <c r="CN70" s="50">
        <f t="shared" si="59"/>
        <v>0</v>
      </c>
      <c r="CO70" s="50">
        <f t="shared" si="59"/>
        <v>0</v>
      </c>
      <c r="CP70" s="50">
        <f t="shared" si="59"/>
        <v>0</v>
      </c>
      <c r="CQ70" s="50">
        <f t="shared" si="59"/>
        <v>0</v>
      </c>
      <c r="CR70" s="50">
        <f t="shared" si="59"/>
        <v>0</v>
      </c>
      <c r="CS70" s="1" t="s">
        <v>103</v>
      </c>
    </row>
    <row r="71" spans="2:97" ht="13.5" thickBot="1">
      <c r="B71" s="144"/>
      <c r="C71" s="37" t="s">
        <v>17</v>
      </c>
      <c r="D71" s="38" t="s">
        <v>22</v>
      </c>
      <c r="E71" s="50">
        <f>IF(AND(E52&lt;30,E52&gt;=15),INT(E52),0)</f>
        <v>0</v>
      </c>
      <c r="G71" s="50">
        <f aca="true" t="shared" si="60" ref="G71:AY71">IF(AND(G52&lt;30,G52&gt;=15),INT(G52),0)</f>
        <v>0</v>
      </c>
      <c r="H71" s="50">
        <f t="shared" si="60"/>
        <v>0</v>
      </c>
      <c r="I71" s="50">
        <f t="shared" si="60"/>
        <v>0</v>
      </c>
      <c r="J71" s="50">
        <f t="shared" si="60"/>
        <v>0</v>
      </c>
      <c r="K71" s="50">
        <f t="shared" si="60"/>
        <v>0</v>
      </c>
      <c r="L71" s="50">
        <f t="shared" si="60"/>
        <v>0</v>
      </c>
      <c r="M71" s="50">
        <f t="shared" si="60"/>
        <v>0</v>
      </c>
      <c r="N71" s="50">
        <f t="shared" si="60"/>
        <v>0</v>
      </c>
      <c r="O71" s="50">
        <f t="shared" si="60"/>
        <v>0</v>
      </c>
      <c r="P71" s="50">
        <f t="shared" si="60"/>
        <v>0</v>
      </c>
      <c r="Q71" s="50">
        <f t="shared" si="60"/>
        <v>0</v>
      </c>
      <c r="R71" s="50">
        <f t="shared" si="60"/>
        <v>0</v>
      </c>
      <c r="S71" s="50">
        <f t="shared" si="60"/>
        <v>0</v>
      </c>
      <c r="T71" s="50">
        <f t="shared" si="60"/>
        <v>0</v>
      </c>
      <c r="U71" s="50">
        <f t="shared" si="60"/>
        <v>0</v>
      </c>
      <c r="V71" s="50">
        <f t="shared" si="60"/>
        <v>0</v>
      </c>
      <c r="W71" s="50">
        <f t="shared" si="60"/>
        <v>0</v>
      </c>
      <c r="X71" s="50">
        <f t="shared" si="60"/>
        <v>0</v>
      </c>
      <c r="Y71" s="50">
        <f t="shared" si="60"/>
        <v>0</v>
      </c>
      <c r="Z71" s="50">
        <f t="shared" si="60"/>
        <v>0</v>
      </c>
      <c r="AA71" s="50">
        <f t="shared" si="60"/>
        <v>0</v>
      </c>
      <c r="AB71" s="50">
        <f t="shared" si="60"/>
        <v>0</v>
      </c>
      <c r="AC71" s="50">
        <f t="shared" si="60"/>
        <v>0</v>
      </c>
      <c r="AD71" s="50">
        <f t="shared" si="60"/>
        <v>0</v>
      </c>
      <c r="AE71" s="50">
        <f t="shared" si="60"/>
        <v>0</v>
      </c>
      <c r="AF71" s="50">
        <f t="shared" si="60"/>
        <v>0</v>
      </c>
      <c r="AG71" s="50">
        <f t="shared" si="60"/>
        <v>0</v>
      </c>
      <c r="AH71" s="50">
        <f t="shared" si="60"/>
        <v>0</v>
      </c>
      <c r="AI71" s="50">
        <f t="shared" si="60"/>
        <v>0</v>
      </c>
      <c r="AJ71" s="50">
        <f t="shared" si="60"/>
        <v>0</v>
      </c>
      <c r="AK71" s="50">
        <f t="shared" si="60"/>
        <v>0</v>
      </c>
      <c r="AL71" s="50">
        <f t="shared" si="60"/>
        <v>0</v>
      </c>
      <c r="AM71" s="50">
        <f t="shared" si="60"/>
        <v>0</v>
      </c>
      <c r="AN71" s="50">
        <f t="shared" si="60"/>
        <v>0</v>
      </c>
      <c r="AO71" s="50">
        <f t="shared" si="60"/>
        <v>0</v>
      </c>
      <c r="AP71" s="50">
        <f t="shared" si="60"/>
        <v>0</v>
      </c>
      <c r="AQ71" s="50">
        <f t="shared" si="60"/>
        <v>0</v>
      </c>
      <c r="AR71" s="50">
        <f t="shared" si="60"/>
        <v>0</v>
      </c>
      <c r="AS71" s="50">
        <f t="shared" si="60"/>
        <v>0</v>
      </c>
      <c r="AT71" s="50">
        <f t="shared" si="60"/>
        <v>0</v>
      </c>
      <c r="AU71" s="50">
        <f t="shared" si="60"/>
        <v>0</v>
      </c>
      <c r="AV71" s="50">
        <f t="shared" si="60"/>
        <v>0</v>
      </c>
      <c r="AW71" s="50">
        <f t="shared" si="60"/>
        <v>0</v>
      </c>
      <c r="AX71" s="50">
        <f t="shared" si="60"/>
        <v>0</v>
      </c>
      <c r="AY71" s="50">
        <f t="shared" si="60"/>
        <v>0</v>
      </c>
      <c r="AZ71" s="50">
        <f aca="true" t="shared" si="61" ref="AZ71:CR71">IF(AND(AZ52&lt;30,AZ52&gt;=15),INT(AZ52),0)</f>
        <v>0</v>
      </c>
      <c r="BA71" s="50">
        <f t="shared" si="61"/>
        <v>0</v>
      </c>
      <c r="BB71" s="50">
        <f t="shared" si="61"/>
        <v>0</v>
      </c>
      <c r="BC71" s="50">
        <f t="shared" si="61"/>
        <v>0</v>
      </c>
      <c r="BD71" s="50">
        <f t="shared" si="61"/>
        <v>0</v>
      </c>
      <c r="BE71" s="50">
        <f t="shared" si="61"/>
        <v>0</v>
      </c>
      <c r="BF71" s="50">
        <f t="shared" si="61"/>
        <v>0</v>
      </c>
      <c r="BG71" s="50">
        <f t="shared" si="61"/>
        <v>0</v>
      </c>
      <c r="BH71" s="50">
        <f t="shared" si="61"/>
        <v>0</v>
      </c>
      <c r="BI71" s="50">
        <f t="shared" si="61"/>
        <v>0</v>
      </c>
      <c r="BJ71" s="50">
        <f t="shared" si="61"/>
        <v>0</v>
      </c>
      <c r="BK71" s="50">
        <f t="shared" si="61"/>
        <v>0</v>
      </c>
      <c r="BL71" s="50">
        <f t="shared" si="61"/>
        <v>0</v>
      </c>
      <c r="BM71" s="50">
        <f t="shared" si="61"/>
        <v>0</v>
      </c>
      <c r="BN71" s="50">
        <f t="shared" si="61"/>
        <v>0</v>
      </c>
      <c r="BO71" s="50">
        <f t="shared" si="61"/>
        <v>0</v>
      </c>
      <c r="BP71" s="50">
        <f t="shared" si="61"/>
        <v>0</v>
      </c>
      <c r="BQ71" s="50">
        <f t="shared" si="61"/>
        <v>0</v>
      </c>
      <c r="BR71" s="50">
        <f t="shared" si="61"/>
        <v>0</v>
      </c>
      <c r="BS71" s="50">
        <f t="shared" si="61"/>
        <v>0</v>
      </c>
      <c r="BT71" s="50">
        <f t="shared" si="61"/>
        <v>0</v>
      </c>
      <c r="BU71" s="50">
        <f t="shared" si="61"/>
        <v>0</v>
      </c>
      <c r="BV71" s="50">
        <f t="shared" si="61"/>
        <v>0</v>
      </c>
      <c r="BW71" s="50">
        <f t="shared" si="61"/>
        <v>0</v>
      </c>
      <c r="BX71" s="50">
        <f t="shared" si="61"/>
        <v>0</v>
      </c>
      <c r="BY71" s="50">
        <f t="shared" si="61"/>
        <v>0</v>
      </c>
      <c r="BZ71" s="50">
        <f t="shared" si="61"/>
        <v>0</v>
      </c>
      <c r="CA71" s="50">
        <f t="shared" si="61"/>
        <v>0</v>
      </c>
      <c r="CB71" s="50">
        <f t="shared" si="61"/>
        <v>0</v>
      </c>
      <c r="CC71" s="50">
        <f t="shared" si="61"/>
        <v>0</v>
      </c>
      <c r="CD71" s="50">
        <f t="shared" si="61"/>
        <v>0</v>
      </c>
      <c r="CE71" s="50">
        <f t="shared" si="61"/>
        <v>0</v>
      </c>
      <c r="CF71" s="50">
        <f t="shared" si="61"/>
        <v>0</v>
      </c>
      <c r="CG71" s="50">
        <f t="shared" si="61"/>
        <v>0</v>
      </c>
      <c r="CH71" s="50">
        <f t="shared" si="61"/>
        <v>0</v>
      </c>
      <c r="CI71" s="50">
        <f t="shared" si="61"/>
        <v>0</v>
      </c>
      <c r="CJ71" s="50">
        <f t="shared" si="61"/>
        <v>0</v>
      </c>
      <c r="CK71" s="50">
        <f t="shared" si="61"/>
        <v>0</v>
      </c>
      <c r="CL71" s="50">
        <f t="shared" si="61"/>
        <v>0</v>
      </c>
      <c r="CM71" s="50">
        <f t="shared" si="61"/>
        <v>0</v>
      </c>
      <c r="CN71" s="50">
        <f t="shared" si="61"/>
        <v>0</v>
      </c>
      <c r="CO71" s="50">
        <f t="shared" si="61"/>
        <v>0</v>
      </c>
      <c r="CP71" s="50">
        <f t="shared" si="61"/>
        <v>0</v>
      </c>
      <c r="CQ71" s="50">
        <f t="shared" si="61"/>
        <v>0</v>
      </c>
      <c r="CR71" s="50">
        <f t="shared" si="61"/>
        <v>0</v>
      </c>
      <c r="CS71" s="1" t="s">
        <v>103</v>
      </c>
    </row>
    <row r="72" spans="2:97" ht="13.5" thickBot="1">
      <c r="B72" s="145"/>
      <c r="C72" s="39" t="s">
        <v>18</v>
      </c>
      <c r="D72" s="40" t="s">
        <v>23</v>
      </c>
      <c r="E72" s="50">
        <f>IF(E52&lt;15,INT(E52),0)</f>
        <v>0</v>
      </c>
      <c r="G72" s="50">
        <f aca="true" t="shared" si="62" ref="G72:AY72">IF(G52&lt;15,INT(G52),0)</f>
        <v>0</v>
      </c>
      <c r="H72" s="50">
        <f t="shared" si="62"/>
        <v>0</v>
      </c>
      <c r="I72" s="50">
        <f t="shared" si="62"/>
        <v>0</v>
      </c>
      <c r="J72" s="50">
        <f t="shared" si="62"/>
        <v>0</v>
      </c>
      <c r="K72" s="50">
        <f t="shared" si="62"/>
        <v>0</v>
      </c>
      <c r="L72" s="50">
        <f t="shared" si="62"/>
        <v>0</v>
      </c>
      <c r="M72" s="50">
        <f t="shared" si="62"/>
        <v>0</v>
      </c>
      <c r="N72" s="50">
        <f t="shared" si="62"/>
        <v>0</v>
      </c>
      <c r="O72" s="50">
        <f t="shared" si="62"/>
        <v>0</v>
      </c>
      <c r="P72" s="50">
        <f t="shared" si="62"/>
        <v>0</v>
      </c>
      <c r="Q72" s="50">
        <f t="shared" si="62"/>
        <v>0</v>
      </c>
      <c r="R72" s="50">
        <f t="shared" si="62"/>
        <v>0</v>
      </c>
      <c r="S72" s="50">
        <f t="shared" si="62"/>
        <v>0</v>
      </c>
      <c r="T72" s="50">
        <f t="shared" si="62"/>
        <v>0</v>
      </c>
      <c r="U72" s="50">
        <f t="shared" si="62"/>
        <v>0</v>
      </c>
      <c r="V72" s="50">
        <f t="shared" si="62"/>
        <v>0</v>
      </c>
      <c r="W72" s="50">
        <f t="shared" si="62"/>
        <v>0</v>
      </c>
      <c r="X72" s="50">
        <f t="shared" si="62"/>
        <v>0</v>
      </c>
      <c r="Y72" s="50">
        <f t="shared" si="62"/>
        <v>0</v>
      </c>
      <c r="Z72" s="50">
        <f t="shared" si="62"/>
        <v>0</v>
      </c>
      <c r="AA72" s="50">
        <f t="shared" si="62"/>
        <v>0</v>
      </c>
      <c r="AB72" s="50">
        <f t="shared" si="62"/>
        <v>0</v>
      </c>
      <c r="AC72" s="50">
        <f t="shared" si="62"/>
        <v>0</v>
      </c>
      <c r="AD72" s="50">
        <f t="shared" si="62"/>
        <v>0</v>
      </c>
      <c r="AE72" s="50">
        <f t="shared" si="62"/>
        <v>0</v>
      </c>
      <c r="AF72" s="50">
        <f t="shared" si="62"/>
        <v>0</v>
      </c>
      <c r="AG72" s="50">
        <f t="shared" si="62"/>
        <v>0</v>
      </c>
      <c r="AH72" s="50">
        <f t="shared" si="62"/>
        <v>0</v>
      </c>
      <c r="AI72" s="50">
        <f t="shared" si="62"/>
        <v>0</v>
      </c>
      <c r="AJ72" s="50">
        <f t="shared" si="62"/>
        <v>0</v>
      </c>
      <c r="AK72" s="50">
        <f t="shared" si="62"/>
        <v>0</v>
      </c>
      <c r="AL72" s="50">
        <f t="shared" si="62"/>
        <v>0</v>
      </c>
      <c r="AM72" s="50">
        <f t="shared" si="62"/>
        <v>0</v>
      </c>
      <c r="AN72" s="50">
        <f t="shared" si="62"/>
        <v>0</v>
      </c>
      <c r="AO72" s="50">
        <f t="shared" si="62"/>
        <v>0</v>
      </c>
      <c r="AP72" s="50">
        <f t="shared" si="62"/>
        <v>0</v>
      </c>
      <c r="AQ72" s="50">
        <f t="shared" si="62"/>
        <v>0</v>
      </c>
      <c r="AR72" s="50">
        <f t="shared" si="62"/>
        <v>0</v>
      </c>
      <c r="AS72" s="50">
        <f t="shared" si="62"/>
        <v>0</v>
      </c>
      <c r="AT72" s="50">
        <f t="shared" si="62"/>
        <v>0</v>
      </c>
      <c r="AU72" s="50">
        <f t="shared" si="62"/>
        <v>0</v>
      </c>
      <c r="AV72" s="50">
        <f t="shared" si="62"/>
        <v>0</v>
      </c>
      <c r="AW72" s="50">
        <f t="shared" si="62"/>
        <v>0</v>
      </c>
      <c r="AX72" s="50">
        <f t="shared" si="62"/>
        <v>0</v>
      </c>
      <c r="AY72" s="50">
        <f t="shared" si="62"/>
        <v>0</v>
      </c>
      <c r="AZ72" s="50">
        <f aca="true" t="shared" si="63" ref="AZ72:CR72">IF(AZ52&lt;15,INT(AZ52),0)</f>
        <v>0</v>
      </c>
      <c r="BA72" s="50">
        <f t="shared" si="63"/>
        <v>0</v>
      </c>
      <c r="BB72" s="50">
        <f t="shared" si="63"/>
        <v>0</v>
      </c>
      <c r="BC72" s="50">
        <f t="shared" si="63"/>
        <v>0</v>
      </c>
      <c r="BD72" s="50">
        <f t="shared" si="63"/>
        <v>0</v>
      </c>
      <c r="BE72" s="50">
        <f t="shared" si="63"/>
        <v>0</v>
      </c>
      <c r="BF72" s="50">
        <f t="shared" si="63"/>
        <v>0</v>
      </c>
      <c r="BG72" s="50">
        <f t="shared" si="63"/>
        <v>0</v>
      </c>
      <c r="BH72" s="50">
        <f t="shared" si="63"/>
        <v>0</v>
      </c>
      <c r="BI72" s="50">
        <f t="shared" si="63"/>
        <v>0</v>
      </c>
      <c r="BJ72" s="50">
        <f t="shared" si="63"/>
        <v>0</v>
      </c>
      <c r="BK72" s="50">
        <f t="shared" si="63"/>
        <v>0</v>
      </c>
      <c r="BL72" s="50">
        <f t="shared" si="63"/>
        <v>0</v>
      </c>
      <c r="BM72" s="50">
        <f t="shared" si="63"/>
        <v>0</v>
      </c>
      <c r="BN72" s="50">
        <f t="shared" si="63"/>
        <v>0</v>
      </c>
      <c r="BO72" s="50">
        <f t="shared" si="63"/>
        <v>0</v>
      </c>
      <c r="BP72" s="50">
        <f t="shared" si="63"/>
        <v>0</v>
      </c>
      <c r="BQ72" s="50">
        <f t="shared" si="63"/>
        <v>0</v>
      </c>
      <c r="BR72" s="50">
        <f t="shared" si="63"/>
        <v>0</v>
      </c>
      <c r="BS72" s="50">
        <f t="shared" si="63"/>
        <v>0</v>
      </c>
      <c r="BT72" s="50">
        <f t="shared" si="63"/>
        <v>0</v>
      </c>
      <c r="BU72" s="50">
        <f t="shared" si="63"/>
        <v>0</v>
      </c>
      <c r="BV72" s="50">
        <f t="shared" si="63"/>
        <v>0</v>
      </c>
      <c r="BW72" s="50">
        <f t="shared" si="63"/>
        <v>0</v>
      </c>
      <c r="BX72" s="50">
        <f t="shared" si="63"/>
        <v>0</v>
      </c>
      <c r="BY72" s="50">
        <f t="shared" si="63"/>
        <v>0</v>
      </c>
      <c r="BZ72" s="50">
        <f t="shared" si="63"/>
        <v>0</v>
      </c>
      <c r="CA72" s="50">
        <f t="shared" si="63"/>
        <v>0</v>
      </c>
      <c r="CB72" s="50">
        <f t="shared" si="63"/>
        <v>0</v>
      </c>
      <c r="CC72" s="50">
        <f t="shared" si="63"/>
        <v>0</v>
      </c>
      <c r="CD72" s="50">
        <f t="shared" si="63"/>
        <v>0</v>
      </c>
      <c r="CE72" s="50">
        <f t="shared" si="63"/>
        <v>0</v>
      </c>
      <c r="CF72" s="50">
        <f t="shared" si="63"/>
        <v>0</v>
      </c>
      <c r="CG72" s="50">
        <f t="shared" si="63"/>
        <v>0</v>
      </c>
      <c r="CH72" s="50">
        <f t="shared" si="63"/>
        <v>0</v>
      </c>
      <c r="CI72" s="50">
        <f t="shared" si="63"/>
        <v>0</v>
      </c>
      <c r="CJ72" s="50">
        <f t="shared" si="63"/>
        <v>0</v>
      </c>
      <c r="CK72" s="50">
        <f t="shared" si="63"/>
        <v>0</v>
      </c>
      <c r="CL72" s="50">
        <f t="shared" si="63"/>
        <v>0</v>
      </c>
      <c r="CM72" s="50">
        <f t="shared" si="63"/>
        <v>0</v>
      </c>
      <c r="CN72" s="50">
        <f t="shared" si="63"/>
        <v>0</v>
      </c>
      <c r="CO72" s="50">
        <f t="shared" si="63"/>
        <v>0</v>
      </c>
      <c r="CP72" s="50">
        <f t="shared" si="63"/>
        <v>0</v>
      </c>
      <c r="CQ72" s="50">
        <f t="shared" si="63"/>
        <v>0</v>
      </c>
      <c r="CR72" s="50">
        <f t="shared" si="63"/>
        <v>0</v>
      </c>
      <c r="CS72" s="1" t="s">
        <v>103</v>
      </c>
    </row>
    <row r="73" spans="2:97" ht="12.75">
      <c r="B73" s="146" t="s">
        <v>158</v>
      </c>
      <c r="C73" s="147"/>
      <c r="D73" s="147"/>
      <c r="E73" s="148"/>
      <c r="G73" s="49"/>
      <c r="H73" s="49"/>
      <c r="I73" s="49"/>
      <c r="J73" s="49"/>
      <c r="K73" s="49"/>
      <c r="L73" s="49"/>
      <c r="M73" s="49"/>
      <c r="AZ73" s="49"/>
      <c r="BA73" s="49"/>
      <c r="BB73" s="49"/>
      <c r="BC73" s="49"/>
      <c r="BD73" s="49"/>
      <c r="BE73" s="49"/>
      <c r="BF73" s="49"/>
      <c r="CS73" s="1" t="s">
        <v>103</v>
      </c>
    </row>
    <row r="74" spans="2:58" ht="13.5" thickBot="1">
      <c r="B74" s="103"/>
      <c r="C74" s="47"/>
      <c r="D74" s="48"/>
      <c r="E74" s="49"/>
      <c r="G74" s="49"/>
      <c r="H74" s="49"/>
      <c r="I74" s="49"/>
      <c r="J74" s="49"/>
      <c r="K74" s="49"/>
      <c r="L74" s="49"/>
      <c r="M74" s="49"/>
      <c r="AZ74" s="49"/>
      <c r="BA74" s="49"/>
      <c r="BB74" s="49"/>
      <c r="BC74" s="49"/>
      <c r="BD74" s="49"/>
      <c r="BE74" s="49"/>
      <c r="BF74" s="49"/>
    </row>
    <row r="75" spans="2:97" ht="13.5" thickBot="1">
      <c r="B75" s="129" t="s">
        <v>101</v>
      </c>
      <c r="C75" s="34" t="s">
        <v>12</v>
      </c>
      <c r="D75" s="34" t="s">
        <v>24</v>
      </c>
      <c r="E75" s="34" t="s">
        <v>46</v>
      </c>
      <c r="F75" s="35" t="s">
        <v>70</v>
      </c>
      <c r="G75" s="36">
        <f aca="true" t="shared" si="64" ref="G75:AY75">G67</f>
        <v>0</v>
      </c>
      <c r="H75" s="36">
        <f t="shared" si="64"/>
      </c>
      <c r="I75" s="36">
        <f t="shared" si="64"/>
      </c>
      <c r="J75" s="36">
        <f t="shared" si="64"/>
      </c>
      <c r="K75" s="36">
        <f t="shared" si="64"/>
      </c>
      <c r="L75" s="36">
        <f t="shared" si="64"/>
      </c>
      <c r="M75" s="36">
        <f t="shared" si="64"/>
      </c>
      <c r="N75" s="36">
        <f t="shared" si="64"/>
      </c>
      <c r="O75" s="36">
        <f t="shared" si="64"/>
      </c>
      <c r="P75" s="36">
        <f t="shared" si="64"/>
      </c>
      <c r="Q75" s="36">
        <f t="shared" si="64"/>
      </c>
      <c r="R75" s="36">
        <f t="shared" si="64"/>
      </c>
      <c r="S75" s="36">
        <f t="shared" si="64"/>
      </c>
      <c r="T75" s="36">
        <f t="shared" si="64"/>
      </c>
      <c r="U75" s="36">
        <f t="shared" si="64"/>
      </c>
      <c r="V75" s="36">
        <f t="shared" si="64"/>
      </c>
      <c r="W75" s="36">
        <f t="shared" si="64"/>
      </c>
      <c r="X75" s="36">
        <f t="shared" si="64"/>
      </c>
      <c r="Y75" s="36">
        <f t="shared" si="64"/>
      </c>
      <c r="Z75" s="36">
        <f t="shared" si="64"/>
      </c>
      <c r="AA75" s="36">
        <f t="shared" si="64"/>
      </c>
      <c r="AB75" s="36">
        <f t="shared" si="64"/>
      </c>
      <c r="AC75" s="36">
        <f t="shared" si="64"/>
      </c>
      <c r="AD75" s="36">
        <f t="shared" si="64"/>
      </c>
      <c r="AE75" s="36">
        <f t="shared" si="64"/>
      </c>
      <c r="AF75" s="36">
        <f t="shared" si="64"/>
      </c>
      <c r="AG75" s="36">
        <f t="shared" si="64"/>
      </c>
      <c r="AH75" s="36">
        <f t="shared" si="64"/>
      </c>
      <c r="AI75" s="36">
        <f t="shared" si="64"/>
      </c>
      <c r="AJ75" s="36">
        <f t="shared" si="64"/>
      </c>
      <c r="AK75" s="36">
        <f t="shared" si="64"/>
      </c>
      <c r="AL75" s="36">
        <f t="shared" si="64"/>
      </c>
      <c r="AM75" s="36">
        <f t="shared" si="64"/>
      </c>
      <c r="AN75" s="36">
        <f t="shared" si="64"/>
      </c>
      <c r="AO75" s="36">
        <f t="shared" si="64"/>
      </c>
      <c r="AP75" s="36">
        <f t="shared" si="64"/>
      </c>
      <c r="AQ75" s="36">
        <f t="shared" si="64"/>
      </c>
      <c r="AR75" s="36">
        <f t="shared" si="64"/>
      </c>
      <c r="AS75" s="36">
        <f t="shared" si="64"/>
      </c>
      <c r="AT75" s="36">
        <f t="shared" si="64"/>
      </c>
      <c r="AU75" s="36">
        <f t="shared" si="64"/>
      </c>
      <c r="AV75" s="36">
        <f t="shared" si="64"/>
      </c>
      <c r="AW75" s="36">
        <f t="shared" si="64"/>
      </c>
      <c r="AX75" s="36">
        <f t="shared" si="64"/>
      </c>
      <c r="AY75" s="36">
        <f t="shared" si="64"/>
      </c>
      <c r="AZ75" s="36">
        <f aca="true" t="shared" si="65" ref="AZ75:CR75">AZ67</f>
      </c>
      <c r="BA75" s="36">
        <f t="shared" si="65"/>
      </c>
      <c r="BB75" s="36">
        <f t="shared" si="65"/>
      </c>
      <c r="BC75" s="36">
        <f t="shared" si="65"/>
      </c>
      <c r="BD75" s="36">
        <f t="shared" si="65"/>
      </c>
      <c r="BE75" s="36">
        <f t="shared" si="65"/>
      </c>
      <c r="BF75" s="36">
        <f t="shared" si="65"/>
      </c>
      <c r="BG75" s="36">
        <f t="shared" si="65"/>
      </c>
      <c r="BH75" s="36">
        <f t="shared" si="65"/>
      </c>
      <c r="BI75" s="36">
        <f t="shared" si="65"/>
      </c>
      <c r="BJ75" s="36">
        <f t="shared" si="65"/>
      </c>
      <c r="BK75" s="36">
        <f t="shared" si="65"/>
      </c>
      <c r="BL75" s="36">
        <f t="shared" si="65"/>
      </c>
      <c r="BM75" s="36">
        <f t="shared" si="65"/>
      </c>
      <c r="BN75" s="36">
        <f t="shared" si="65"/>
      </c>
      <c r="BO75" s="36">
        <f t="shared" si="65"/>
      </c>
      <c r="BP75" s="36">
        <f t="shared" si="65"/>
      </c>
      <c r="BQ75" s="36">
        <f t="shared" si="65"/>
      </c>
      <c r="BR75" s="36">
        <f t="shared" si="65"/>
      </c>
      <c r="BS75" s="36">
        <f t="shared" si="65"/>
      </c>
      <c r="BT75" s="36">
        <f t="shared" si="65"/>
      </c>
      <c r="BU75" s="36">
        <f t="shared" si="65"/>
      </c>
      <c r="BV75" s="36">
        <f t="shared" si="65"/>
      </c>
      <c r="BW75" s="36">
        <f t="shared" si="65"/>
      </c>
      <c r="BX75" s="36">
        <f t="shared" si="65"/>
      </c>
      <c r="BY75" s="36">
        <f t="shared" si="65"/>
      </c>
      <c r="BZ75" s="36">
        <f t="shared" si="65"/>
      </c>
      <c r="CA75" s="36">
        <f t="shared" si="65"/>
      </c>
      <c r="CB75" s="36">
        <f t="shared" si="65"/>
      </c>
      <c r="CC75" s="36">
        <f t="shared" si="65"/>
      </c>
      <c r="CD75" s="36">
        <f t="shared" si="65"/>
      </c>
      <c r="CE75" s="36">
        <f t="shared" si="65"/>
      </c>
      <c r="CF75" s="36">
        <f t="shared" si="65"/>
      </c>
      <c r="CG75" s="36">
        <f t="shared" si="65"/>
      </c>
      <c r="CH75" s="36">
        <f t="shared" si="65"/>
      </c>
      <c r="CI75" s="36">
        <f t="shared" si="65"/>
      </c>
      <c r="CJ75" s="36">
        <f t="shared" si="65"/>
      </c>
      <c r="CK75" s="36">
        <f t="shared" si="65"/>
      </c>
      <c r="CL75" s="36">
        <f t="shared" si="65"/>
      </c>
      <c r="CM75" s="36">
        <f t="shared" si="65"/>
      </c>
      <c r="CN75" s="36">
        <f t="shared" si="65"/>
      </c>
      <c r="CO75" s="36">
        <f t="shared" si="65"/>
      </c>
      <c r="CP75" s="36">
        <f t="shared" si="65"/>
      </c>
      <c r="CQ75" s="36">
        <f t="shared" si="65"/>
      </c>
      <c r="CR75" s="36">
        <f t="shared" si="65"/>
      </c>
      <c r="CS75" s="1" t="s">
        <v>103</v>
      </c>
    </row>
    <row r="76" spans="2:97" ht="13.5" thickBot="1">
      <c r="B76" s="130"/>
      <c r="C76" s="37" t="s">
        <v>25</v>
      </c>
      <c r="D76" s="38" t="s">
        <v>31</v>
      </c>
      <c r="E76" s="41">
        <f>IF(TRIM(E26)&lt;&gt;"",IF(E26&lt;120,E26&amp;"-"&amp;E27,0),0)</f>
        <v>0</v>
      </c>
      <c r="G76" s="41">
        <f aca="true" t="shared" si="66" ref="G76:AY76">IF(TRIM(G26)&lt;&gt;"",IF(G26&lt;120,G26&amp;"-"&amp;G27,0),0)</f>
        <v>0</v>
      </c>
      <c r="H76" s="41">
        <f t="shared" si="66"/>
        <v>0</v>
      </c>
      <c r="I76" s="41">
        <f t="shared" si="66"/>
        <v>0</v>
      </c>
      <c r="J76" s="41">
        <f t="shared" si="66"/>
        <v>0</v>
      </c>
      <c r="K76" s="41">
        <f t="shared" si="66"/>
        <v>0</v>
      </c>
      <c r="L76" s="41">
        <f t="shared" si="66"/>
        <v>0</v>
      </c>
      <c r="M76" s="41">
        <f t="shared" si="66"/>
        <v>0</v>
      </c>
      <c r="N76" s="41">
        <f t="shared" si="66"/>
        <v>0</v>
      </c>
      <c r="O76" s="41">
        <f t="shared" si="66"/>
        <v>0</v>
      </c>
      <c r="P76" s="41">
        <f t="shared" si="66"/>
        <v>0</v>
      </c>
      <c r="Q76" s="41">
        <f t="shared" si="66"/>
        <v>0</v>
      </c>
      <c r="R76" s="41">
        <f t="shared" si="66"/>
        <v>0</v>
      </c>
      <c r="S76" s="41">
        <f t="shared" si="66"/>
        <v>0</v>
      </c>
      <c r="T76" s="41">
        <f t="shared" si="66"/>
        <v>0</v>
      </c>
      <c r="U76" s="41">
        <f t="shared" si="66"/>
        <v>0</v>
      </c>
      <c r="V76" s="41">
        <f t="shared" si="66"/>
        <v>0</v>
      </c>
      <c r="W76" s="41">
        <f t="shared" si="66"/>
        <v>0</v>
      </c>
      <c r="X76" s="41">
        <f t="shared" si="66"/>
        <v>0</v>
      </c>
      <c r="Y76" s="41">
        <f t="shared" si="66"/>
        <v>0</v>
      </c>
      <c r="Z76" s="41">
        <f t="shared" si="66"/>
        <v>0</v>
      </c>
      <c r="AA76" s="41">
        <f t="shared" si="66"/>
        <v>0</v>
      </c>
      <c r="AB76" s="41">
        <f t="shared" si="66"/>
        <v>0</v>
      </c>
      <c r="AC76" s="41">
        <f t="shared" si="66"/>
        <v>0</v>
      </c>
      <c r="AD76" s="41">
        <f t="shared" si="66"/>
        <v>0</v>
      </c>
      <c r="AE76" s="41">
        <f t="shared" si="66"/>
        <v>0</v>
      </c>
      <c r="AF76" s="41">
        <f t="shared" si="66"/>
        <v>0</v>
      </c>
      <c r="AG76" s="41">
        <f t="shared" si="66"/>
        <v>0</v>
      </c>
      <c r="AH76" s="41">
        <f t="shared" si="66"/>
        <v>0</v>
      </c>
      <c r="AI76" s="41">
        <f t="shared" si="66"/>
        <v>0</v>
      </c>
      <c r="AJ76" s="41">
        <f t="shared" si="66"/>
        <v>0</v>
      </c>
      <c r="AK76" s="41">
        <f t="shared" si="66"/>
        <v>0</v>
      </c>
      <c r="AL76" s="41">
        <f t="shared" si="66"/>
        <v>0</v>
      </c>
      <c r="AM76" s="41">
        <f t="shared" si="66"/>
        <v>0</v>
      </c>
      <c r="AN76" s="41">
        <f t="shared" si="66"/>
        <v>0</v>
      </c>
      <c r="AO76" s="41">
        <f t="shared" si="66"/>
        <v>0</v>
      </c>
      <c r="AP76" s="41">
        <f t="shared" si="66"/>
        <v>0</v>
      </c>
      <c r="AQ76" s="41">
        <f t="shared" si="66"/>
        <v>0</v>
      </c>
      <c r="AR76" s="41">
        <f t="shared" si="66"/>
        <v>0</v>
      </c>
      <c r="AS76" s="41">
        <f t="shared" si="66"/>
        <v>0</v>
      </c>
      <c r="AT76" s="41">
        <f t="shared" si="66"/>
        <v>0</v>
      </c>
      <c r="AU76" s="41">
        <f t="shared" si="66"/>
        <v>0</v>
      </c>
      <c r="AV76" s="41">
        <f t="shared" si="66"/>
        <v>0</v>
      </c>
      <c r="AW76" s="41">
        <f t="shared" si="66"/>
        <v>0</v>
      </c>
      <c r="AX76" s="41">
        <f t="shared" si="66"/>
        <v>0</v>
      </c>
      <c r="AY76" s="41">
        <f t="shared" si="66"/>
        <v>0</v>
      </c>
      <c r="AZ76" s="41">
        <f aca="true" t="shared" si="67" ref="AZ76:CR76">IF(TRIM(AZ26)&lt;&gt;"",IF(AZ26&lt;120,AZ26&amp;"-"&amp;AZ27,0),0)</f>
        <v>0</v>
      </c>
      <c r="BA76" s="41">
        <f t="shared" si="67"/>
        <v>0</v>
      </c>
      <c r="BB76" s="41">
        <f t="shared" si="67"/>
        <v>0</v>
      </c>
      <c r="BC76" s="41">
        <f t="shared" si="67"/>
        <v>0</v>
      </c>
      <c r="BD76" s="41">
        <f t="shared" si="67"/>
        <v>0</v>
      </c>
      <c r="BE76" s="41">
        <f t="shared" si="67"/>
        <v>0</v>
      </c>
      <c r="BF76" s="41">
        <f t="shared" si="67"/>
        <v>0</v>
      </c>
      <c r="BG76" s="41">
        <f t="shared" si="67"/>
        <v>0</v>
      </c>
      <c r="BH76" s="41">
        <f t="shared" si="67"/>
        <v>0</v>
      </c>
      <c r="BI76" s="41">
        <f t="shared" si="67"/>
        <v>0</v>
      </c>
      <c r="BJ76" s="41">
        <f t="shared" si="67"/>
        <v>0</v>
      </c>
      <c r="BK76" s="41">
        <f t="shared" si="67"/>
        <v>0</v>
      </c>
      <c r="BL76" s="41">
        <f t="shared" si="67"/>
        <v>0</v>
      </c>
      <c r="BM76" s="41">
        <f t="shared" si="67"/>
        <v>0</v>
      </c>
      <c r="BN76" s="41">
        <f t="shared" si="67"/>
        <v>0</v>
      </c>
      <c r="BO76" s="41">
        <f t="shared" si="67"/>
        <v>0</v>
      </c>
      <c r="BP76" s="41">
        <f t="shared" si="67"/>
        <v>0</v>
      </c>
      <c r="BQ76" s="41">
        <f t="shared" si="67"/>
        <v>0</v>
      </c>
      <c r="BR76" s="41">
        <f t="shared" si="67"/>
        <v>0</v>
      </c>
      <c r="BS76" s="41">
        <f t="shared" si="67"/>
        <v>0</v>
      </c>
      <c r="BT76" s="41">
        <f t="shared" si="67"/>
        <v>0</v>
      </c>
      <c r="BU76" s="41">
        <f t="shared" si="67"/>
        <v>0</v>
      </c>
      <c r="BV76" s="41">
        <f t="shared" si="67"/>
        <v>0</v>
      </c>
      <c r="BW76" s="41">
        <f t="shared" si="67"/>
        <v>0</v>
      </c>
      <c r="BX76" s="41">
        <f t="shared" si="67"/>
        <v>0</v>
      </c>
      <c r="BY76" s="41">
        <f t="shared" si="67"/>
        <v>0</v>
      </c>
      <c r="BZ76" s="41">
        <f t="shared" si="67"/>
        <v>0</v>
      </c>
      <c r="CA76" s="41">
        <f t="shared" si="67"/>
        <v>0</v>
      </c>
      <c r="CB76" s="41">
        <f t="shared" si="67"/>
        <v>0</v>
      </c>
      <c r="CC76" s="41">
        <f t="shared" si="67"/>
        <v>0</v>
      </c>
      <c r="CD76" s="41">
        <f t="shared" si="67"/>
        <v>0</v>
      </c>
      <c r="CE76" s="41">
        <f t="shared" si="67"/>
        <v>0</v>
      </c>
      <c r="CF76" s="41">
        <f t="shared" si="67"/>
        <v>0</v>
      </c>
      <c r="CG76" s="41">
        <f t="shared" si="67"/>
        <v>0</v>
      </c>
      <c r="CH76" s="41">
        <f t="shared" si="67"/>
        <v>0</v>
      </c>
      <c r="CI76" s="41">
        <f t="shared" si="67"/>
        <v>0</v>
      </c>
      <c r="CJ76" s="41">
        <f t="shared" si="67"/>
        <v>0</v>
      </c>
      <c r="CK76" s="41">
        <f t="shared" si="67"/>
        <v>0</v>
      </c>
      <c r="CL76" s="41">
        <f t="shared" si="67"/>
        <v>0</v>
      </c>
      <c r="CM76" s="41">
        <f t="shared" si="67"/>
        <v>0</v>
      </c>
      <c r="CN76" s="41">
        <f t="shared" si="67"/>
        <v>0</v>
      </c>
      <c r="CO76" s="41">
        <f t="shared" si="67"/>
        <v>0</v>
      </c>
      <c r="CP76" s="41">
        <f t="shared" si="67"/>
        <v>0</v>
      </c>
      <c r="CQ76" s="41">
        <f t="shared" si="67"/>
        <v>0</v>
      </c>
      <c r="CR76" s="41">
        <f t="shared" si="67"/>
        <v>0</v>
      </c>
      <c r="CS76" s="1" t="s">
        <v>103</v>
      </c>
    </row>
    <row r="77" spans="2:97" ht="13.5" thickBot="1">
      <c r="B77" s="130"/>
      <c r="C77" s="37" t="s">
        <v>26</v>
      </c>
      <c r="D77" s="38" t="s">
        <v>32</v>
      </c>
      <c r="E77" s="41">
        <f>IF(AND(E26&gt;=120,E26&lt;130),E26&amp;"-"&amp;E27,0)</f>
        <v>0</v>
      </c>
      <c r="G77" s="41">
        <f aca="true" t="shared" si="68" ref="G77:AY77">IF(AND(G26&gt;=120,G26&lt;130),G26&amp;"-"&amp;G27,0)</f>
        <v>0</v>
      </c>
      <c r="H77" s="41">
        <f t="shared" si="68"/>
        <v>0</v>
      </c>
      <c r="I77" s="41">
        <f t="shared" si="68"/>
        <v>0</v>
      </c>
      <c r="J77" s="41">
        <f t="shared" si="68"/>
        <v>0</v>
      </c>
      <c r="K77" s="41">
        <f t="shared" si="68"/>
        <v>0</v>
      </c>
      <c r="L77" s="41">
        <f t="shared" si="68"/>
        <v>0</v>
      </c>
      <c r="M77" s="41">
        <f t="shared" si="68"/>
        <v>0</v>
      </c>
      <c r="N77" s="41">
        <f t="shared" si="68"/>
        <v>0</v>
      </c>
      <c r="O77" s="41">
        <f t="shared" si="68"/>
        <v>0</v>
      </c>
      <c r="P77" s="41">
        <f t="shared" si="68"/>
        <v>0</v>
      </c>
      <c r="Q77" s="41">
        <f t="shared" si="68"/>
        <v>0</v>
      </c>
      <c r="R77" s="41">
        <f t="shared" si="68"/>
        <v>0</v>
      </c>
      <c r="S77" s="41">
        <f t="shared" si="68"/>
        <v>0</v>
      </c>
      <c r="T77" s="41">
        <f t="shared" si="68"/>
        <v>0</v>
      </c>
      <c r="U77" s="41">
        <f t="shared" si="68"/>
        <v>0</v>
      </c>
      <c r="V77" s="41">
        <f t="shared" si="68"/>
        <v>0</v>
      </c>
      <c r="W77" s="41">
        <f t="shared" si="68"/>
        <v>0</v>
      </c>
      <c r="X77" s="41">
        <f t="shared" si="68"/>
        <v>0</v>
      </c>
      <c r="Y77" s="41">
        <f t="shared" si="68"/>
        <v>0</v>
      </c>
      <c r="Z77" s="41">
        <f t="shared" si="68"/>
        <v>0</v>
      </c>
      <c r="AA77" s="41">
        <f t="shared" si="68"/>
        <v>0</v>
      </c>
      <c r="AB77" s="41">
        <f t="shared" si="68"/>
        <v>0</v>
      </c>
      <c r="AC77" s="41">
        <f t="shared" si="68"/>
        <v>0</v>
      </c>
      <c r="AD77" s="41">
        <f t="shared" si="68"/>
        <v>0</v>
      </c>
      <c r="AE77" s="41">
        <f t="shared" si="68"/>
        <v>0</v>
      </c>
      <c r="AF77" s="41">
        <f t="shared" si="68"/>
        <v>0</v>
      </c>
      <c r="AG77" s="41">
        <f t="shared" si="68"/>
        <v>0</v>
      </c>
      <c r="AH77" s="41">
        <f t="shared" si="68"/>
        <v>0</v>
      </c>
      <c r="AI77" s="41">
        <f t="shared" si="68"/>
        <v>0</v>
      </c>
      <c r="AJ77" s="41">
        <f t="shared" si="68"/>
        <v>0</v>
      </c>
      <c r="AK77" s="41">
        <f t="shared" si="68"/>
        <v>0</v>
      </c>
      <c r="AL77" s="41">
        <f t="shared" si="68"/>
        <v>0</v>
      </c>
      <c r="AM77" s="41">
        <f t="shared" si="68"/>
        <v>0</v>
      </c>
      <c r="AN77" s="41">
        <f t="shared" si="68"/>
        <v>0</v>
      </c>
      <c r="AO77" s="41">
        <f t="shared" si="68"/>
        <v>0</v>
      </c>
      <c r="AP77" s="41">
        <f t="shared" si="68"/>
        <v>0</v>
      </c>
      <c r="AQ77" s="41">
        <f t="shared" si="68"/>
        <v>0</v>
      </c>
      <c r="AR77" s="41">
        <f t="shared" si="68"/>
        <v>0</v>
      </c>
      <c r="AS77" s="41">
        <f t="shared" si="68"/>
        <v>0</v>
      </c>
      <c r="AT77" s="41">
        <f t="shared" si="68"/>
        <v>0</v>
      </c>
      <c r="AU77" s="41">
        <f t="shared" si="68"/>
        <v>0</v>
      </c>
      <c r="AV77" s="41">
        <f t="shared" si="68"/>
        <v>0</v>
      </c>
      <c r="AW77" s="41">
        <f t="shared" si="68"/>
        <v>0</v>
      </c>
      <c r="AX77" s="41">
        <f t="shared" si="68"/>
        <v>0</v>
      </c>
      <c r="AY77" s="41">
        <f t="shared" si="68"/>
        <v>0</v>
      </c>
      <c r="AZ77" s="41">
        <f aca="true" t="shared" si="69" ref="AZ77:CR77">IF(AND(AZ26&gt;=120,AZ26&lt;130),AZ26&amp;"-"&amp;AZ27,0)</f>
        <v>0</v>
      </c>
      <c r="BA77" s="41">
        <f t="shared" si="69"/>
        <v>0</v>
      </c>
      <c r="BB77" s="41">
        <f t="shared" si="69"/>
        <v>0</v>
      </c>
      <c r="BC77" s="41">
        <f t="shared" si="69"/>
        <v>0</v>
      </c>
      <c r="BD77" s="41">
        <f t="shared" si="69"/>
        <v>0</v>
      </c>
      <c r="BE77" s="41">
        <f t="shared" si="69"/>
        <v>0</v>
      </c>
      <c r="BF77" s="41">
        <f t="shared" si="69"/>
        <v>0</v>
      </c>
      <c r="BG77" s="41">
        <f t="shared" si="69"/>
        <v>0</v>
      </c>
      <c r="BH77" s="41">
        <f t="shared" si="69"/>
        <v>0</v>
      </c>
      <c r="BI77" s="41">
        <f t="shared" si="69"/>
        <v>0</v>
      </c>
      <c r="BJ77" s="41">
        <f t="shared" si="69"/>
        <v>0</v>
      </c>
      <c r="BK77" s="41">
        <f t="shared" si="69"/>
        <v>0</v>
      </c>
      <c r="BL77" s="41">
        <f t="shared" si="69"/>
        <v>0</v>
      </c>
      <c r="BM77" s="41">
        <f t="shared" si="69"/>
        <v>0</v>
      </c>
      <c r="BN77" s="41">
        <f t="shared" si="69"/>
        <v>0</v>
      </c>
      <c r="BO77" s="41">
        <f t="shared" si="69"/>
        <v>0</v>
      </c>
      <c r="BP77" s="41">
        <f t="shared" si="69"/>
        <v>0</v>
      </c>
      <c r="BQ77" s="41">
        <f t="shared" si="69"/>
        <v>0</v>
      </c>
      <c r="BR77" s="41">
        <f t="shared" si="69"/>
        <v>0</v>
      </c>
      <c r="BS77" s="41">
        <f t="shared" si="69"/>
        <v>0</v>
      </c>
      <c r="BT77" s="41">
        <f t="shared" si="69"/>
        <v>0</v>
      </c>
      <c r="BU77" s="41">
        <f t="shared" si="69"/>
        <v>0</v>
      </c>
      <c r="BV77" s="41">
        <f t="shared" si="69"/>
        <v>0</v>
      </c>
      <c r="BW77" s="41">
        <f t="shared" si="69"/>
        <v>0</v>
      </c>
      <c r="BX77" s="41">
        <f t="shared" si="69"/>
        <v>0</v>
      </c>
      <c r="BY77" s="41">
        <f t="shared" si="69"/>
        <v>0</v>
      </c>
      <c r="BZ77" s="41">
        <f t="shared" si="69"/>
        <v>0</v>
      </c>
      <c r="CA77" s="41">
        <f t="shared" si="69"/>
        <v>0</v>
      </c>
      <c r="CB77" s="41">
        <f t="shared" si="69"/>
        <v>0</v>
      </c>
      <c r="CC77" s="41">
        <f t="shared" si="69"/>
        <v>0</v>
      </c>
      <c r="CD77" s="41">
        <f t="shared" si="69"/>
        <v>0</v>
      </c>
      <c r="CE77" s="41">
        <f t="shared" si="69"/>
        <v>0</v>
      </c>
      <c r="CF77" s="41">
        <f t="shared" si="69"/>
        <v>0</v>
      </c>
      <c r="CG77" s="41">
        <f t="shared" si="69"/>
        <v>0</v>
      </c>
      <c r="CH77" s="41">
        <f t="shared" si="69"/>
        <v>0</v>
      </c>
      <c r="CI77" s="41">
        <f t="shared" si="69"/>
        <v>0</v>
      </c>
      <c r="CJ77" s="41">
        <f t="shared" si="69"/>
        <v>0</v>
      </c>
      <c r="CK77" s="41">
        <f t="shared" si="69"/>
        <v>0</v>
      </c>
      <c r="CL77" s="41">
        <f t="shared" si="69"/>
        <v>0</v>
      </c>
      <c r="CM77" s="41">
        <f t="shared" si="69"/>
        <v>0</v>
      </c>
      <c r="CN77" s="41">
        <f t="shared" si="69"/>
        <v>0</v>
      </c>
      <c r="CO77" s="41">
        <f t="shared" si="69"/>
        <v>0</v>
      </c>
      <c r="CP77" s="41">
        <f t="shared" si="69"/>
        <v>0</v>
      </c>
      <c r="CQ77" s="41">
        <f t="shared" si="69"/>
        <v>0</v>
      </c>
      <c r="CR77" s="41">
        <f t="shared" si="69"/>
        <v>0</v>
      </c>
      <c r="CS77" s="1" t="s">
        <v>103</v>
      </c>
    </row>
    <row r="78" spans="2:97" ht="13.5" thickBot="1">
      <c r="B78" s="130"/>
      <c r="C78" s="37" t="s">
        <v>27</v>
      </c>
      <c r="D78" s="38" t="s">
        <v>33</v>
      </c>
      <c r="E78" s="41">
        <f>IF(AND(E26&gt;=130,E26&lt;140),E26&amp;"-"&amp;E27,0)</f>
        <v>0</v>
      </c>
      <c r="G78" s="41">
        <f aca="true" t="shared" si="70" ref="G78:AY78">IF(AND(G26&gt;=130,G26&lt;140),G26&amp;"-"&amp;G27,0)</f>
        <v>0</v>
      </c>
      <c r="H78" s="41">
        <f t="shared" si="70"/>
        <v>0</v>
      </c>
      <c r="I78" s="41">
        <f t="shared" si="70"/>
        <v>0</v>
      </c>
      <c r="J78" s="41">
        <f t="shared" si="70"/>
        <v>0</v>
      </c>
      <c r="K78" s="41">
        <f t="shared" si="70"/>
        <v>0</v>
      </c>
      <c r="L78" s="41">
        <f t="shared" si="70"/>
        <v>0</v>
      </c>
      <c r="M78" s="41">
        <f t="shared" si="70"/>
        <v>0</v>
      </c>
      <c r="N78" s="41">
        <f t="shared" si="70"/>
        <v>0</v>
      </c>
      <c r="O78" s="41">
        <f t="shared" si="70"/>
        <v>0</v>
      </c>
      <c r="P78" s="41">
        <f t="shared" si="70"/>
        <v>0</v>
      </c>
      <c r="Q78" s="41">
        <f t="shared" si="70"/>
        <v>0</v>
      </c>
      <c r="R78" s="41">
        <f t="shared" si="70"/>
        <v>0</v>
      </c>
      <c r="S78" s="41">
        <f t="shared" si="70"/>
        <v>0</v>
      </c>
      <c r="T78" s="41">
        <f t="shared" si="70"/>
        <v>0</v>
      </c>
      <c r="U78" s="41">
        <f t="shared" si="70"/>
        <v>0</v>
      </c>
      <c r="V78" s="41">
        <f t="shared" si="70"/>
        <v>0</v>
      </c>
      <c r="W78" s="41">
        <f t="shared" si="70"/>
        <v>0</v>
      </c>
      <c r="X78" s="41">
        <f t="shared" si="70"/>
        <v>0</v>
      </c>
      <c r="Y78" s="41">
        <f t="shared" si="70"/>
        <v>0</v>
      </c>
      <c r="Z78" s="41">
        <f t="shared" si="70"/>
        <v>0</v>
      </c>
      <c r="AA78" s="41">
        <f t="shared" si="70"/>
        <v>0</v>
      </c>
      <c r="AB78" s="41">
        <f t="shared" si="70"/>
        <v>0</v>
      </c>
      <c r="AC78" s="41">
        <f t="shared" si="70"/>
        <v>0</v>
      </c>
      <c r="AD78" s="41">
        <f t="shared" si="70"/>
        <v>0</v>
      </c>
      <c r="AE78" s="41">
        <f t="shared" si="70"/>
        <v>0</v>
      </c>
      <c r="AF78" s="41">
        <f t="shared" si="70"/>
        <v>0</v>
      </c>
      <c r="AG78" s="41">
        <f t="shared" si="70"/>
        <v>0</v>
      </c>
      <c r="AH78" s="41">
        <f t="shared" si="70"/>
        <v>0</v>
      </c>
      <c r="AI78" s="41">
        <f t="shared" si="70"/>
        <v>0</v>
      </c>
      <c r="AJ78" s="41">
        <f t="shared" si="70"/>
        <v>0</v>
      </c>
      <c r="AK78" s="41">
        <f t="shared" si="70"/>
        <v>0</v>
      </c>
      <c r="AL78" s="41">
        <f t="shared" si="70"/>
        <v>0</v>
      </c>
      <c r="AM78" s="41">
        <f t="shared" si="70"/>
        <v>0</v>
      </c>
      <c r="AN78" s="41">
        <f t="shared" si="70"/>
        <v>0</v>
      </c>
      <c r="AO78" s="41">
        <f t="shared" si="70"/>
        <v>0</v>
      </c>
      <c r="AP78" s="41">
        <f t="shared" si="70"/>
        <v>0</v>
      </c>
      <c r="AQ78" s="41">
        <f t="shared" si="70"/>
        <v>0</v>
      </c>
      <c r="AR78" s="41">
        <f t="shared" si="70"/>
        <v>0</v>
      </c>
      <c r="AS78" s="41">
        <f t="shared" si="70"/>
        <v>0</v>
      </c>
      <c r="AT78" s="41">
        <f t="shared" si="70"/>
        <v>0</v>
      </c>
      <c r="AU78" s="41">
        <f t="shared" si="70"/>
        <v>0</v>
      </c>
      <c r="AV78" s="41">
        <f t="shared" si="70"/>
        <v>0</v>
      </c>
      <c r="AW78" s="41">
        <f t="shared" si="70"/>
        <v>0</v>
      </c>
      <c r="AX78" s="41">
        <f t="shared" si="70"/>
        <v>0</v>
      </c>
      <c r="AY78" s="41">
        <f t="shared" si="70"/>
        <v>0</v>
      </c>
      <c r="AZ78" s="41">
        <f aca="true" t="shared" si="71" ref="AZ78:CR78">IF(AND(AZ26&gt;=130,AZ26&lt;140),AZ26&amp;"-"&amp;AZ27,0)</f>
        <v>0</v>
      </c>
      <c r="BA78" s="41">
        <f t="shared" si="71"/>
        <v>0</v>
      </c>
      <c r="BB78" s="41">
        <f t="shared" si="71"/>
        <v>0</v>
      </c>
      <c r="BC78" s="41">
        <f t="shared" si="71"/>
        <v>0</v>
      </c>
      <c r="BD78" s="41">
        <f t="shared" si="71"/>
        <v>0</v>
      </c>
      <c r="BE78" s="41">
        <f t="shared" si="71"/>
        <v>0</v>
      </c>
      <c r="BF78" s="41">
        <f t="shared" si="71"/>
        <v>0</v>
      </c>
      <c r="BG78" s="41">
        <f t="shared" si="71"/>
        <v>0</v>
      </c>
      <c r="BH78" s="41">
        <f t="shared" si="71"/>
        <v>0</v>
      </c>
      <c r="BI78" s="41">
        <f t="shared" si="71"/>
        <v>0</v>
      </c>
      <c r="BJ78" s="41">
        <f t="shared" si="71"/>
        <v>0</v>
      </c>
      <c r="BK78" s="41">
        <f t="shared" si="71"/>
        <v>0</v>
      </c>
      <c r="BL78" s="41">
        <f t="shared" si="71"/>
        <v>0</v>
      </c>
      <c r="BM78" s="41">
        <f t="shared" si="71"/>
        <v>0</v>
      </c>
      <c r="BN78" s="41">
        <f t="shared" si="71"/>
        <v>0</v>
      </c>
      <c r="BO78" s="41">
        <f t="shared" si="71"/>
        <v>0</v>
      </c>
      <c r="BP78" s="41">
        <f t="shared" si="71"/>
        <v>0</v>
      </c>
      <c r="BQ78" s="41">
        <f t="shared" si="71"/>
        <v>0</v>
      </c>
      <c r="BR78" s="41">
        <f t="shared" si="71"/>
        <v>0</v>
      </c>
      <c r="BS78" s="41">
        <f t="shared" si="71"/>
        <v>0</v>
      </c>
      <c r="BT78" s="41">
        <f t="shared" si="71"/>
        <v>0</v>
      </c>
      <c r="BU78" s="41">
        <f t="shared" si="71"/>
        <v>0</v>
      </c>
      <c r="BV78" s="41">
        <f t="shared" si="71"/>
        <v>0</v>
      </c>
      <c r="BW78" s="41">
        <f t="shared" si="71"/>
        <v>0</v>
      </c>
      <c r="BX78" s="41">
        <f t="shared" si="71"/>
        <v>0</v>
      </c>
      <c r="BY78" s="41">
        <f t="shared" si="71"/>
        <v>0</v>
      </c>
      <c r="BZ78" s="41">
        <f t="shared" si="71"/>
        <v>0</v>
      </c>
      <c r="CA78" s="41">
        <f t="shared" si="71"/>
        <v>0</v>
      </c>
      <c r="CB78" s="41">
        <f t="shared" si="71"/>
        <v>0</v>
      </c>
      <c r="CC78" s="41">
        <f t="shared" si="71"/>
        <v>0</v>
      </c>
      <c r="CD78" s="41">
        <f t="shared" si="71"/>
        <v>0</v>
      </c>
      <c r="CE78" s="41">
        <f t="shared" si="71"/>
        <v>0</v>
      </c>
      <c r="CF78" s="41">
        <f t="shared" si="71"/>
        <v>0</v>
      </c>
      <c r="CG78" s="41">
        <f t="shared" si="71"/>
        <v>0</v>
      </c>
      <c r="CH78" s="41">
        <f t="shared" si="71"/>
        <v>0</v>
      </c>
      <c r="CI78" s="41">
        <f t="shared" si="71"/>
        <v>0</v>
      </c>
      <c r="CJ78" s="41">
        <f t="shared" si="71"/>
        <v>0</v>
      </c>
      <c r="CK78" s="41">
        <f t="shared" si="71"/>
        <v>0</v>
      </c>
      <c r="CL78" s="41">
        <f t="shared" si="71"/>
        <v>0</v>
      </c>
      <c r="CM78" s="41">
        <f t="shared" si="71"/>
        <v>0</v>
      </c>
      <c r="CN78" s="41">
        <f t="shared" si="71"/>
        <v>0</v>
      </c>
      <c r="CO78" s="41">
        <f t="shared" si="71"/>
        <v>0</v>
      </c>
      <c r="CP78" s="41">
        <f t="shared" si="71"/>
        <v>0</v>
      </c>
      <c r="CQ78" s="41">
        <f t="shared" si="71"/>
        <v>0</v>
      </c>
      <c r="CR78" s="41">
        <f t="shared" si="71"/>
        <v>0</v>
      </c>
      <c r="CS78" s="1" t="s">
        <v>103</v>
      </c>
    </row>
    <row r="79" spans="2:97" ht="13.5" thickBot="1">
      <c r="B79" s="130"/>
      <c r="C79" s="37" t="s">
        <v>28</v>
      </c>
      <c r="D79" s="38" t="s">
        <v>34</v>
      </c>
      <c r="E79" s="41">
        <f>IF(AND(E26&gt;=140,E26&lt;160),E26&amp;"-"&amp;E27,0)</f>
        <v>0</v>
      </c>
      <c r="G79" s="41">
        <f aca="true" t="shared" si="72" ref="G79:AY79">IF(AND(G26&gt;=140,G26&lt;160),G26&amp;"-"&amp;G27,0)</f>
        <v>0</v>
      </c>
      <c r="H79" s="41">
        <f t="shared" si="72"/>
        <v>0</v>
      </c>
      <c r="I79" s="41">
        <f t="shared" si="72"/>
        <v>0</v>
      </c>
      <c r="J79" s="41">
        <f t="shared" si="72"/>
        <v>0</v>
      </c>
      <c r="K79" s="41">
        <f t="shared" si="72"/>
        <v>0</v>
      </c>
      <c r="L79" s="41">
        <f t="shared" si="72"/>
        <v>0</v>
      </c>
      <c r="M79" s="41">
        <f t="shared" si="72"/>
        <v>0</v>
      </c>
      <c r="N79" s="41">
        <f t="shared" si="72"/>
        <v>0</v>
      </c>
      <c r="O79" s="41">
        <f t="shared" si="72"/>
        <v>0</v>
      </c>
      <c r="P79" s="41">
        <f t="shared" si="72"/>
        <v>0</v>
      </c>
      <c r="Q79" s="41">
        <f t="shared" si="72"/>
        <v>0</v>
      </c>
      <c r="R79" s="41">
        <f t="shared" si="72"/>
        <v>0</v>
      </c>
      <c r="S79" s="41">
        <f t="shared" si="72"/>
        <v>0</v>
      </c>
      <c r="T79" s="41">
        <f t="shared" si="72"/>
        <v>0</v>
      </c>
      <c r="U79" s="41">
        <f t="shared" si="72"/>
        <v>0</v>
      </c>
      <c r="V79" s="41">
        <f t="shared" si="72"/>
        <v>0</v>
      </c>
      <c r="W79" s="41">
        <f t="shared" si="72"/>
        <v>0</v>
      </c>
      <c r="X79" s="41">
        <f t="shared" si="72"/>
        <v>0</v>
      </c>
      <c r="Y79" s="41">
        <f t="shared" si="72"/>
        <v>0</v>
      </c>
      <c r="Z79" s="41">
        <f t="shared" si="72"/>
        <v>0</v>
      </c>
      <c r="AA79" s="41">
        <f t="shared" si="72"/>
        <v>0</v>
      </c>
      <c r="AB79" s="41">
        <f t="shared" si="72"/>
        <v>0</v>
      </c>
      <c r="AC79" s="41">
        <f t="shared" si="72"/>
        <v>0</v>
      </c>
      <c r="AD79" s="41">
        <f t="shared" si="72"/>
        <v>0</v>
      </c>
      <c r="AE79" s="41">
        <f t="shared" si="72"/>
        <v>0</v>
      </c>
      <c r="AF79" s="41">
        <f t="shared" si="72"/>
        <v>0</v>
      </c>
      <c r="AG79" s="41">
        <f t="shared" si="72"/>
        <v>0</v>
      </c>
      <c r="AH79" s="41">
        <f t="shared" si="72"/>
        <v>0</v>
      </c>
      <c r="AI79" s="41">
        <f t="shared" si="72"/>
        <v>0</v>
      </c>
      <c r="AJ79" s="41">
        <f t="shared" si="72"/>
        <v>0</v>
      </c>
      <c r="AK79" s="41">
        <f t="shared" si="72"/>
        <v>0</v>
      </c>
      <c r="AL79" s="41">
        <f t="shared" si="72"/>
        <v>0</v>
      </c>
      <c r="AM79" s="41">
        <f t="shared" si="72"/>
        <v>0</v>
      </c>
      <c r="AN79" s="41">
        <f t="shared" si="72"/>
        <v>0</v>
      </c>
      <c r="AO79" s="41">
        <f t="shared" si="72"/>
        <v>0</v>
      </c>
      <c r="AP79" s="41">
        <f t="shared" si="72"/>
        <v>0</v>
      </c>
      <c r="AQ79" s="41">
        <f t="shared" si="72"/>
        <v>0</v>
      </c>
      <c r="AR79" s="41">
        <f t="shared" si="72"/>
        <v>0</v>
      </c>
      <c r="AS79" s="41">
        <f t="shared" si="72"/>
        <v>0</v>
      </c>
      <c r="AT79" s="41">
        <f t="shared" si="72"/>
        <v>0</v>
      </c>
      <c r="AU79" s="41">
        <f t="shared" si="72"/>
        <v>0</v>
      </c>
      <c r="AV79" s="41">
        <f t="shared" si="72"/>
        <v>0</v>
      </c>
      <c r="AW79" s="41">
        <f t="shared" si="72"/>
        <v>0</v>
      </c>
      <c r="AX79" s="41">
        <f t="shared" si="72"/>
        <v>0</v>
      </c>
      <c r="AY79" s="41">
        <f t="shared" si="72"/>
        <v>0</v>
      </c>
      <c r="AZ79" s="41">
        <f aca="true" t="shared" si="73" ref="AZ79:CR79">IF(AND(AZ26&gt;=140,AZ26&lt;160),AZ26&amp;"-"&amp;AZ27,0)</f>
        <v>0</v>
      </c>
      <c r="BA79" s="41">
        <f t="shared" si="73"/>
        <v>0</v>
      </c>
      <c r="BB79" s="41">
        <f t="shared" si="73"/>
        <v>0</v>
      </c>
      <c r="BC79" s="41">
        <f t="shared" si="73"/>
        <v>0</v>
      </c>
      <c r="BD79" s="41">
        <f t="shared" si="73"/>
        <v>0</v>
      </c>
      <c r="BE79" s="41">
        <f t="shared" si="73"/>
        <v>0</v>
      </c>
      <c r="BF79" s="41">
        <f t="shared" si="73"/>
        <v>0</v>
      </c>
      <c r="BG79" s="41">
        <f t="shared" si="73"/>
        <v>0</v>
      </c>
      <c r="BH79" s="41">
        <f t="shared" si="73"/>
        <v>0</v>
      </c>
      <c r="BI79" s="41">
        <f t="shared" si="73"/>
        <v>0</v>
      </c>
      <c r="BJ79" s="41">
        <f t="shared" si="73"/>
        <v>0</v>
      </c>
      <c r="BK79" s="41">
        <f t="shared" si="73"/>
        <v>0</v>
      </c>
      <c r="BL79" s="41">
        <f t="shared" si="73"/>
        <v>0</v>
      </c>
      <c r="BM79" s="41">
        <f t="shared" si="73"/>
        <v>0</v>
      </c>
      <c r="BN79" s="41">
        <f t="shared" si="73"/>
        <v>0</v>
      </c>
      <c r="BO79" s="41">
        <f t="shared" si="73"/>
        <v>0</v>
      </c>
      <c r="BP79" s="41">
        <f t="shared" si="73"/>
        <v>0</v>
      </c>
      <c r="BQ79" s="41">
        <f t="shared" si="73"/>
        <v>0</v>
      </c>
      <c r="BR79" s="41">
        <f t="shared" si="73"/>
        <v>0</v>
      </c>
      <c r="BS79" s="41">
        <f t="shared" si="73"/>
        <v>0</v>
      </c>
      <c r="BT79" s="41">
        <f t="shared" si="73"/>
        <v>0</v>
      </c>
      <c r="BU79" s="41">
        <f t="shared" si="73"/>
        <v>0</v>
      </c>
      <c r="BV79" s="41">
        <f t="shared" si="73"/>
        <v>0</v>
      </c>
      <c r="BW79" s="41">
        <f t="shared" si="73"/>
        <v>0</v>
      </c>
      <c r="BX79" s="41">
        <f t="shared" si="73"/>
        <v>0</v>
      </c>
      <c r="BY79" s="41">
        <f t="shared" si="73"/>
        <v>0</v>
      </c>
      <c r="BZ79" s="41">
        <f t="shared" si="73"/>
        <v>0</v>
      </c>
      <c r="CA79" s="41">
        <f t="shared" si="73"/>
        <v>0</v>
      </c>
      <c r="CB79" s="41">
        <f t="shared" si="73"/>
        <v>0</v>
      </c>
      <c r="CC79" s="41">
        <f t="shared" si="73"/>
        <v>0</v>
      </c>
      <c r="CD79" s="41">
        <f t="shared" si="73"/>
        <v>0</v>
      </c>
      <c r="CE79" s="41">
        <f t="shared" si="73"/>
        <v>0</v>
      </c>
      <c r="CF79" s="41">
        <f t="shared" si="73"/>
        <v>0</v>
      </c>
      <c r="CG79" s="41">
        <f t="shared" si="73"/>
        <v>0</v>
      </c>
      <c r="CH79" s="41">
        <f t="shared" si="73"/>
        <v>0</v>
      </c>
      <c r="CI79" s="41">
        <f t="shared" si="73"/>
        <v>0</v>
      </c>
      <c r="CJ79" s="41">
        <f t="shared" si="73"/>
        <v>0</v>
      </c>
      <c r="CK79" s="41">
        <f t="shared" si="73"/>
        <v>0</v>
      </c>
      <c r="CL79" s="41">
        <f t="shared" si="73"/>
        <v>0</v>
      </c>
      <c r="CM79" s="41">
        <f t="shared" si="73"/>
        <v>0</v>
      </c>
      <c r="CN79" s="41">
        <f t="shared" si="73"/>
        <v>0</v>
      </c>
      <c r="CO79" s="41">
        <f t="shared" si="73"/>
        <v>0</v>
      </c>
      <c r="CP79" s="41">
        <f t="shared" si="73"/>
        <v>0</v>
      </c>
      <c r="CQ79" s="41">
        <f t="shared" si="73"/>
        <v>0</v>
      </c>
      <c r="CR79" s="41">
        <f t="shared" si="73"/>
        <v>0</v>
      </c>
      <c r="CS79" s="1" t="s">
        <v>103</v>
      </c>
    </row>
    <row r="80" spans="2:97" ht="13.5" thickBot="1">
      <c r="B80" s="130"/>
      <c r="C80" s="37" t="s">
        <v>29</v>
      </c>
      <c r="D80" s="38" t="s">
        <v>35</v>
      </c>
      <c r="E80" s="41">
        <f>IF(AND(E26&gt;=160,E26&lt;180),E26&amp;"-"&amp;E27,0)</f>
        <v>0</v>
      </c>
      <c r="G80" s="41">
        <f aca="true" t="shared" si="74" ref="G80:AY80">IF(AND(G26&gt;=160,G26&lt;180),G26&amp;"-"&amp;G27,0)</f>
        <v>0</v>
      </c>
      <c r="H80" s="41">
        <f t="shared" si="74"/>
        <v>0</v>
      </c>
      <c r="I80" s="41">
        <f t="shared" si="74"/>
        <v>0</v>
      </c>
      <c r="J80" s="41">
        <f t="shared" si="74"/>
        <v>0</v>
      </c>
      <c r="K80" s="41">
        <f t="shared" si="74"/>
        <v>0</v>
      </c>
      <c r="L80" s="41">
        <f t="shared" si="74"/>
        <v>0</v>
      </c>
      <c r="M80" s="41">
        <f t="shared" si="74"/>
        <v>0</v>
      </c>
      <c r="N80" s="41">
        <f t="shared" si="74"/>
        <v>0</v>
      </c>
      <c r="O80" s="41">
        <f t="shared" si="74"/>
        <v>0</v>
      </c>
      <c r="P80" s="41">
        <f t="shared" si="74"/>
        <v>0</v>
      </c>
      <c r="Q80" s="41">
        <f t="shared" si="74"/>
        <v>0</v>
      </c>
      <c r="R80" s="41">
        <f t="shared" si="74"/>
        <v>0</v>
      </c>
      <c r="S80" s="41">
        <f t="shared" si="74"/>
        <v>0</v>
      </c>
      <c r="T80" s="41">
        <f t="shared" si="74"/>
        <v>0</v>
      </c>
      <c r="U80" s="41">
        <f t="shared" si="74"/>
        <v>0</v>
      </c>
      <c r="V80" s="41">
        <f t="shared" si="74"/>
        <v>0</v>
      </c>
      <c r="W80" s="41">
        <f t="shared" si="74"/>
        <v>0</v>
      </c>
      <c r="X80" s="41">
        <f t="shared" si="74"/>
        <v>0</v>
      </c>
      <c r="Y80" s="41">
        <f t="shared" si="74"/>
        <v>0</v>
      </c>
      <c r="Z80" s="41">
        <f t="shared" si="74"/>
        <v>0</v>
      </c>
      <c r="AA80" s="41">
        <f t="shared" si="74"/>
        <v>0</v>
      </c>
      <c r="AB80" s="41">
        <f t="shared" si="74"/>
        <v>0</v>
      </c>
      <c r="AC80" s="41">
        <f t="shared" si="74"/>
        <v>0</v>
      </c>
      <c r="AD80" s="41">
        <f t="shared" si="74"/>
        <v>0</v>
      </c>
      <c r="AE80" s="41">
        <f t="shared" si="74"/>
        <v>0</v>
      </c>
      <c r="AF80" s="41">
        <f t="shared" si="74"/>
        <v>0</v>
      </c>
      <c r="AG80" s="41">
        <f t="shared" si="74"/>
        <v>0</v>
      </c>
      <c r="AH80" s="41">
        <f t="shared" si="74"/>
        <v>0</v>
      </c>
      <c r="AI80" s="41">
        <f t="shared" si="74"/>
        <v>0</v>
      </c>
      <c r="AJ80" s="41">
        <f t="shared" si="74"/>
        <v>0</v>
      </c>
      <c r="AK80" s="41">
        <f t="shared" si="74"/>
        <v>0</v>
      </c>
      <c r="AL80" s="41">
        <f t="shared" si="74"/>
        <v>0</v>
      </c>
      <c r="AM80" s="41">
        <f t="shared" si="74"/>
        <v>0</v>
      </c>
      <c r="AN80" s="41">
        <f t="shared" si="74"/>
        <v>0</v>
      </c>
      <c r="AO80" s="41">
        <f t="shared" si="74"/>
        <v>0</v>
      </c>
      <c r="AP80" s="41">
        <f t="shared" si="74"/>
        <v>0</v>
      </c>
      <c r="AQ80" s="41">
        <f t="shared" si="74"/>
        <v>0</v>
      </c>
      <c r="AR80" s="41">
        <f t="shared" si="74"/>
        <v>0</v>
      </c>
      <c r="AS80" s="41">
        <f t="shared" si="74"/>
        <v>0</v>
      </c>
      <c r="AT80" s="41">
        <f t="shared" si="74"/>
        <v>0</v>
      </c>
      <c r="AU80" s="41">
        <f t="shared" si="74"/>
        <v>0</v>
      </c>
      <c r="AV80" s="41">
        <f t="shared" si="74"/>
        <v>0</v>
      </c>
      <c r="AW80" s="41">
        <f t="shared" si="74"/>
        <v>0</v>
      </c>
      <c r="AX80" s="41">
        <f t="shared" si="74"/>
        <v>0</v>
      </c>
      <c r="AY80" s="41">
        <f t="shared" si="74"/>
        <v>0</v>
      </c>
      <c r="AZ80" s="41">
        <f aca="true" t="shared" si="75" ref="AZ80:CR80">IF(AND(AZ26&gt;=160,AZ26&lt;180),AZ26&amp;"-"&amp;AZ27,0)</f>
        <v>0</v>
      </c>
      <c r="BA80" s="41">
        <f t="shared" si="75"/>
        <v>0</v>
      </c>
      <c r="BB80" s="41">
        <f t="shared" si="75"/>
        <v>0</v>
      </c>
      <c r="BC80" s="41">
        <f t="shared" si="75"/>
        <v>0</v>
      </c>
      <c r="BD80" s="41">
        <f t="shared" si="75"/>
        <v>0</v>
      </c>
      <c r="BE80" s="41">
        <f t="shared" si="75"/>
        <v>0</v>
      </c>
      <c r="BF80" s="41">
        <f t="shared" si="75"/>
        <v>0</v>
      </c>
      <c r="BG80" s="41">
        <f t="shared" si="75"/>
        <v>0</v>
      </c>
      <c r="BH80" s="41">
        <f t="shared" si="75"/>
        <v>0</v>
      </c>
      <c r="BI80" s="41">
        <f t="shared" si="75"/>
        <v>0</v>
      </c>
      <c r="BJ80" s="41">
        <f t="shared" si="75"/>
        <v>0</v>
      </c>
      <c r="BK80" s="41">
        <f t="shared" si="75"/>
        <v>0</v>
      </c>
      <c r="BL80" s="41">
        <f t="shared" si="75"/>
        <v>0</v>
      </c>
      <c r="BM80" s="41">
        <f t="shared" si="75"/>
        <v>0</v>
      </c>
      <c r="BN80" s="41">
        <f t="shared" si="75"/>
        <v>0</v>
      </c>
      <c r="BO80" s="41">
        <f t="shared" si="75"/>
        <v>0</v>
      </c>
      <c r="BP80" s="41">
        <f t="shared" si="75"/>
        <v>0</v>
      </c>
      <c r="BQ80" s="41">
        <f t="shared" si="75"/>
        <v>0</v>
      </c>
      <c r="BR80" s="41">
        <f t="shared" si="75"/>
        <v>0</v>
      </c>
      <c r="BS80" s="41">
        <f t="shared" si="75"/>
        <v>0</v>
      </c>
      <c r="BT80" s="41">
        <f t="shared" si="75"/>
        <v>0</v>
      </c>
      <c r="BU80" s="41">
        <f t="shared" si="75"/>
        <v>0</v>
      </c>
      <c r="BV80" s="41">
        <f t="shared" si="75"/>
        <v>0</v>
      </c>
      <c r="BW80" s="41">
        <f t="shared" si="75"/>
        <v>0</v>
      </c>
      <c r="BX80" s="41">
        <f t="shared" si="75"/>
        <v>0</v>
      </c>
      <c r="BY80" s="41">
        <f t="shared" si="75"/>
        <v>0</v>
      </c>
      <c r="BZ80" s="41">
        <f t="shared" si="75"/>
        <v>0</v>
      </c>
      <c r="CA80" s="41">
        <f t="shared" si="75"/>
        <v>0</v>
      </c>
      <c r="CB80" s="41">
        <f t="shared" si="75"/>
        <v>0</v>
      </c>
      <c r="CC80" s="41">
        <f t="shared" si="75"/>
        <v>0</v>
      </c>
      <c r="CD80" s="41">
        <f t="shared" si="75"/>
        <v>0</v>
      </c>
      <c r="CE80" s="41">
        <f t="shared" si="75"/>
        <v>0</v>
      </c>
      <c r="CF80" s="41">
        <f t="shared" si="75"/>
        <v>0</v>
      </c>
      <c r="CG80" s="41">
        <f t="shared" si="75"/>
        <v>0</v>
      </c>
      <c r="CH80" s="41">
        <f t="shared" si="75"/>
        <v>0</v>
      </c>
      <c r="CI80" s="41">
        <f t="shared" si="75"/>
        <v>0</v>
      </c>
      <c r="CJ80" s="41">
        <f t="shared" si="75"/>
        <v>0</v>
      </c>
      <c r="CK80" s="41">
        <f t="shared" si="75"/>
        <v>0</v>
      </c>
      <c r="CL80" s="41">
        <f t="shared" si="75"/>
        <v>0</v>
      </c>
      <c r="CM80" s="41">
        <f t="shared" si="75"/>
        <v>0</v>
      </c>
      <c r="CN80" s="41">
        <f t="shared" si="75"/>
        <v>0</v>
      </c>
      <c r="CO80" s="41">
        <f t="shared" si="75"/>
        <v>0</v>
      </c>
      <c r="CP80" s="41">
        <f t="shared" si="75"/>
        <v>0</v>
      </c>
      <c r="CQ80" s="41">
        <f t="shared" si="75"/>
        <v>0</v>
      </c>
      <c r="CR80" s="41">
        <f t="shared" si="75"/>
        <v>0</v>
      </c>
      <c r="CS80" s="1" t="s">
        <v>103</v>
      </c>
    </row>
    <row r="81" spans="2:97" ht="13.5" thickBot="1">
      <c r="B81" s="131"/>
      <c r="C81" s="39" t="s">
        <v>30</v>
      </c>
      <c r="D81" s="40" t="s">
        <v>2</v>
      </c>
      <c r="E81" s="41">
        <f>IF(E26&gt;=180,E26&amp;"-"&amp;E27,0)</f>
        <v>0</v>
      </c>
      <c r="G81" s="41">
        <f aca="true" t="shared" si="76" ref="G81:AY81">IF(G26&gt;=180,G26&amp;"-"&amp;G27,0)</f>
        <v>0</v>
      </c>
      <c r="H81" s="41">
        <f t="shared" si="76"/>
        <v>0</v>
      </c>
      <c r="I81" s="41">
        <f t="shared" si="76"/>
        <v>0</v>
      </c>
      <c r="J81" s="41">
        <f t="shared" si="76"/>
        <v>0</v>
      </c>
      <c r="K81" s="41">
        <f t="shared" si="76"/>
        <v>0</v>
      </c>
      <c r="L81" s="41">
        <f t="shared" si="76"/>
        <v>0</v>
      </c>
      <c r="M81" s="41">
        <f t="shared" si="76"/>
        <v>0</v>
      </c>
      <c r="N81" s="41">
        <f t="shared" si="76"/>
        <v>0</v>
      </c>
      <c r="O81" s="41">
        <f t="shared" si="76"/>
        <v>0</v>
      </c>
      <c r="P81" s="41">
        <f t="shared" si="76"/>
        <v>0</v>
      </c>
      <c r="Q81" s="41">
        <f t="shared" si="76"/>
        <v>0</v>
      </c>
      <c r="R81" s="41">
        <f t="shared" si="76"/>
        <v>0</v>
      </c>
      <c r="S81" s="41">
        <f t="shared" si="76"/>
        <v>0</v>
      </c>
      <c r="T81" s="41">
        <f t="shared" si="76"/>
        <v>0</v>
      </c>
      <c r="U81" s="41">
        <f t="shared" si="76"/>
        <v>0</v>
      </c>
      <c r="V81" s="41">
        <f t="shared" si="76"/>
        <v>0</v>
      </c>
      <c r="W81" s="41">
        <f t="shared" si="76"/>
        <v>0</v>
      </c>
      <c r="X81" s="41">
        <f t="shared" si="76"/>
        <v>0</v>
      </c>
      <c r="Y81" s="41">
        <f t="shared" si="76"/>
        <v>0</v>
      </c>
      <c r="Z81" s="41">
        <f t="shared" si="76"/>
        <v>0</v>
      </c>
      <c r="AA81" s="41">
        <f t="shared" si="76"/>
        <v>0</v>
      </c>
      <c r="AB81" s="41">
        <f t="shared" si="76"/>
        <v>0</v>
      </c>
      <c r="AC81" s="41">
        <f t="shared" si="76"/>
        <v>0</v>
      </c>
      <c r="AD81" s="41">
        <f t="shared" si="76"/>
        <v>0</v>
      </c>
      <c r="AE81" s="41">
        <f t="shared" si="76"/>
        <v>0</v>
      </c>
      <c r="AF81" s="41">
        <f t="shared" si="76"/>
        <v>0</v>
      </c>
      <c r="AG81" s="41">
        <f t="shared" si="76"/>
        <v>0</v>
      </c>
      <c r="AH81" s="41">
        <f t="shared" si="76"/>
        <v>0</v>
      </c>
      <c r="AI81" s="41">
        <f t="shared" si="76"/>
        <v>0</v>
      </c>
      <c r="AJ81" s="41">
        <f t="shared" si="76"/>
        <v>0</v>
      </c>
      <c r="AK81" s="41">
        <f t="shared" si="76"/>
        <v>0</v>
      </c>
      <c r="AL81" s="41">
        <f t="shared" si="76"/>
        <v>0</v>
      </c>
      <c r="AM81" s="41">
        <f t="shared" si="76"/>
        <v>0</v>
      </c>
      <c r="AN81" s="41">
        <f t="shared" si="76"/>
        <v>0</v>
      </c>
      <c r="AO81" s="41">
        <f t="shared" si="76"/>
        <v>0</v>
      </c>
      <c r="AP81" s="41">
        <f t="shared" si="76"/>
        <v>0</v>
      </c>
      <c r="AQ81" s="41">
        <f t="shared" si="76"/>
        <v>0</v>
      </c>
      <c r="AR81" s="41">
        <f t="shared" si="76"/>
        <v>0</v>
      </c>
      <c r="AS81" s="41">
        <f t="shared" si="76"/>
        <v>0</v>
      </c>
      <c r="AT81" s="41">
        <f t="shared" si="76"/>
        <v>0</v>
      </c>
      <c r="AU81" s="41">
        <f t="shared" si="76"/>
        <v>0</v>
      </c>
      <c r="AV81" s="41">
        <f t="shared" si="76"/>
        <v>0</v>
      </c>
      <c r="AW81" s="41">
        <f t="shared" si="76"/>
        <v>0</v>
      </c>
      <c r="AX81" s="41">
        <f t="shared" si="76"/>
        <v>0</v>
      </c>
      <c r="AY81" s="41">
        <f t="shared" si="76"/>
        <v>0</v>
      </c>
      <c r="AZ81" s="41">
        <f aca="true" t="shared" si="77" ref="AZ81:CR81">IF(AZ26&gt;=180,AZ26&amp;"-"&amp;AZ27,0)</f>
        <v>0</v>
      </c>
      <c r="BA81" s="41">
        <f t="shared" si="77"/>
        <v>0</v>
      </c>
      <c r="BB81" s="41">
        <f t="shared" si="77"/>
        <v>0</v>
      </c>
      <c r="BC81" s="41">
        <f t="shared" si="77"/>
        <v>0</v>
      </c>
      <c r="BD81" s="41">
        <f t="shared" si="77"/>
        <v>0</v>
      </c>
      <c r="BE81" s="41">
        <f t="shared" si="77"/>
        <v>0</v>
      </c>
      <c r="BF81" s="41">
        <f t="shared" si="77"/>
        <v>0</v>
      </c>
      <c r="BG81" s="41">
        <f t="shared" si="77"/>
        <v>0</v>
      </c>
      <c r="BH81" s="41">
        <f t="shared" si="77"/>
        <v>0</v>
      </c>
      <c r="BI81" s="41">
        <f t="shared" si="77"/>
        <v>0</v>
      </c>
      <c r="BJ81" s="41">
        <f t="shared" si="77"/>
        <v>0</v>
      </c>
      <c r="BK81" s="41">
        <f t="shared" si="77"/>
        <v>0</v>
      </c>
      <c r="BL81" s="41">
        <f t="shared" si="77"/>
        <v>0</v>
      </c>
      <c r="BM81" s="41">
        <f t="shared" si="77"/>
        <v>0</v>
      </c>
      <c r="BN81" s="41">
        <f t="shared" si="77"/>
        <v>0</v>
      </c>
      <c r="BO81" s="41">
        <f t="shared" si="77"/>
        <v>0</v>
      </c>
      <c r="BP81" s="41">
        <f t="shared" si="77"/>
        <v>0</v>
      </c>
      <c r="BQ81" s="41">
        <f t="shared" si="77"/>
        <v>0</v>
      </c>
      <c r="BR81" s="41">
        <f t="shared" si="77"/>
        <v>0</v>
      </c>
      <c r="BS81" s="41">
        <f t="shared" si="77"/>
        <v>0</v>
      </c>
      <c r="BT81" s="41">
        <f t="shared" si="77"/>
        <v>0</v>
      </c>
      <c r="BU81" s="41">
        <f t="shared" si="77"/>
        <v>0</v>
      </c>
      <c r="BV81" s="41">
        <f t="shared" si="77"/>
        <v>0</v>
      </c>
      <c r="BW81" s="41">
        <f t="shared" si="77"/>
        <v>0</v>
      </c>
      <c r="BX81" s="41">
        <f t="shared" si="77"/>
        <v>0</v>
      </c>
      <c r="BY81" s="41">
        <f t="shared" si="77"/>
        <v>0</v>
      </c>
      <c r="BZ81" s="41">
        <f t="shared" si="77"/>
        <v>0</v>
      </c>
      <c r="CA81" s="41">
        <f t="shared" si="77"/>
        <v>0</v>
      </c>
      <c r="CB81" s="41">
        <f t="shared" si="77"/>
        <v>0</v>
      </c>
      <c r="CC81" s="41">
        <f t="shared" si="77"/>
        <v>0</v>
      </c>
      <c r="CD81" s="41">
        <f t="shared" si="77"/>
        <v>0</v>
      </c>
      <c r="CE81" s="41">
        <f t="shared" si="77"/>
        <v>0</v>
      </c>
      <c r="CF81" s="41">
        <f t="shared" si="77"/>
        <v>0</v>
      </c>
      <c r="CG81" s="41">
        <f t="shared" si="77"/>
        <v>0</v>
      </c>
      <c r="CH81" s="41">
        <f t="shared" si="77"/>
        <v>0</v>
      </c>
      <c r="CI81" s="41">
        <f t="shared" si="77"/>
        <v>0</v>
      </c>
      <c r="CJ81" s="41">
        <f t="shared" si="77"/>
        <v>0</v>
      </c>
      <c r="CK81" s="41">
        <f t="shared" si="77"/>
        <v>0</v>
      </c>
      <c r="CL81" s="41">
        <f t="shared" si="77"/>
        <v>0</v>
      </c>
      <c r="CM81" s="41">
        <f t="shared" si="77"/>
        <v>0</v>
      </c>
      <c r="CN81" s="41">
        <f t="shared" si="77"/>
        <v>0</v>
      </c>
      <c r="CO81" s="41">
        <f t="shared" si="77"/>
        <v>0</v>
      </c>
      <c r="CP81" s="41">
        <f t="shared" si="77"/>
        <v>0</v>
      </c>
      <c r="CQ81" s="41">
        <f t="shared" si="77"/>
        <v>0</v>
      </c>
      <c r="CR81" s="41">
        <f t="shared" si="77"/>
        <v>0</v>
      </c>
      <c r="CS81" s="1" t="s">
        <v>103</v>
      </c>
    </row>
    <row r="82" ht="13.5" thickBot="1">
      <c r="CS82" s="1" t="s">
        <v>103</v>
      </c>
    </row>
    <row r="83" spans="2:97" ht="13.5" thickBot="1">
      <c r="B83" s="129" t="s">
        <v>43</v>
      </c>
      <c r="C83" s="34" t="s">
        <v>12</v>
      </c>
      <c r="D83" s="34" t="s">
        <v>36</v>
      </c>
      <c r="E83" s="34" t="s">
        <v>46</v>
      </c>
      <c r="F83" s="35" t="s">
        <v>70</v>
      </c>
      <c r="G83" s="36">
        <f aca="true" t="shared" si="78" ref="G83:AY83">G75</f>
        <v>0</v>
      </c>
      <c r="H83" s="36">
        <f t="shared" si="78"/>
      </c>
      <c r="I83" s="36">
        <f t="shared" si="78"/>
      </c>
      <c r="J83" s="36">
        <f t="shared" si="78"/>
      </c>
      <c r="K83" s="36">
        <f t="shared" si="78"/>
      </c>
      <c r="L83" s="36">
        <f t="shared" si="78"/>
      </c>
      <c r="M83" s="36">
        <f t="shared" si="78"/>
      </c>
      <c r="N83" s="36">
        <f t="shared" si="78"/>
      </c>
      <c r="O83" s="36">
        <f t="shared" si="78"/>
      </c>
      <c r="P83" s="36">
        <f t="shared" si="78"/>
      </c>
      <c r="Q83" s="36">
        <f t="shared" si="78"/>
      </c>
      <c r="R83" s="36">
        <f t="shared" si="78"/>
      </c>
      <c r="S83" s="36">
        <f t="shared" si="78"/>
      </c>
      <c r="T83" s="36">
        <f t="shared" si="78"/>
      </c>
      <c r="U83" s="36">
        <f t="shared" si="78"/>
      </c>
      <c r="V83" s="36">
        <f t="shared" si="78"/>
      </c>
      <c r="W83" s="36">
        <f t="shared" si="78"/>
      </c>
      <c r="X83" s="36">
        <f t="shared" si="78"/>
      </c>
      <c r="Y83" s="36">
        <f t="shared" si="78"/>
      </c>
      <c r="Z83" s="36">
        <f t="shared" si="78"/>
      </c>
      <c r="AA83" s="36">
        <f t="shared" si="78"/>
      </c>
      <c r="AB83" s="36">
        <f t="shared" si="78"/>
      </c>
      <c r="AC83" s="36">
        <f t="shared" si="78"/>
      </c>
      <c r="AD83" s="36">
        <f t="shared" si="78"/>
      </c>
      <c r="AE83" s="36">
        <f t="shared" si="78"/>
      </c>
      <c r="AF83" s="36">
        <f t="shared" si="78"/>
      </c>
      <c r="AG83" s="36">
        <f t="shared" si="78"/>
      </c>
      <c r="AH83" s="36">
        <f t="shared" si="78"/>
      </c>
      <c r="AI83" s="36">
        <f t="shared" si="78"/>
      </c>
      <c r="AJ83" s="36">
        <f t="shared" si="78"/>
      </c>
      <c r="AK83" s="36">
        <f t="shared" si="78"/>
      </c>
      <c r="AL83" s="36">
        <f t="shared" si="78"/>
      </c>
      <c r="AM83" s="36">
        <f t="shared" si="78"/>
      </c>
      <c r="AN83" s="36">
        <f t="shared" si="78"/>
      </c>
      <c r="AO83" s="36">
        <f t="shared" si="78"/>
      </c>
      <c r="AP83" s="36">
        <f t="shared" si="78"/>
      </c>
      <c r="AQ83" s="36">
        <f t="shared" si="78"/>
      </c>
      <c r="AR83" s="36">
        <f t="shared" si="78"/>
      </c>
      <c r="AS83" s="36">
        <f t="shared" si="78"/>
      </c>
      <c r="AT83" s="36">
        <f t="shared" si="78"/>
      </c>
      <c r="AU83" s="36">
        <f t="shared" si="78"/>
      </c>
      <c r="AV83" s="36">
        <f t="shared" si="78"/>
      </c>
      <c r="AW83" s="36">
        <f t="shared" si="78"/>
      </c>
      <c r="AX83" s="36">
        <f t="shared" si="78"/>
      </c>
      <c r="AY83" s="36">
        <f t="shared" si="78"/>
      </c>
      <c r="AZ83" s="36">
        <f aca="true" t="shared" si="79" ref="AZ83:CR83">AZ75</f>
      </c>
      <c r="BA83" s="36">
        <f t="shared" si="79"/>
      </c>
      <c r="BB83" s="36">
        <f t="shared" si="79"/>
      </c>
      <c r="BC83" s="36">
        <f t="shared" si="79"/>
      </c>
      <c r="BD83" s="36">
        <f t="shared" si="79"/>
      </c>
      <c r="BE83" s="36">
        <f t="shared" si="79"/>
      </c>
      <c r="BF83" s="36">
        <f t="shared" si="79"/>
      </c>
      <c r="BG83" s="36">
        <f t="shared" si="79"/>
      </c>
      <c r="BH83" s="36">
        <f t="shared" si="79"/>
      </c>
      <c r="BI83" s="36">
        <f t="shared" si="79"/>
      </c>
      <c r="BJ83" s="36">
        <f t="shared" si="79"/>
      </c>
      <c r="BK83" s="36">
        <f t="shared" si="79"/>
      </c>
      <c r="BL83" s="36">
        <f t="shared" si="79"/>
      </c>
      <c r="BM83" s="36">
        <f t="shared" si="79"/>
      </c>
      <c r="BN83" s="36">
        <f t="shared" si="79"/>
      </c>
      <c r="BO83" s="36">
        <f t="shared" si="79"/>
      </c>
      <c r="BP83" s="36">
        <f t="shared" si="79"/>
      </c>
      <c r="BQ83" s="36">
        <f t="shared" si="79"/>
      </c>
      <c r="BR83" s="36">
        <f t="shared" si="79"/>
      </c>
      <c r="BS83" s="36">
        <f t="shared" si="79"/>
      </c>
      <c r="BT83" s="36">
        <f t="shared" si="79"/>
      </c>
      <c r="BU83" s="36">
        <f t="shared" si="79"/>
      </c>
      <c r="BV83" s="36">
        <f t="shared" si="79"/>
      </c>
      <c r="BW83" s="36">
        <f t="shared" si="79"/>
      </c>
      <c r="BX83" s="36">
        <f t="shared" si="79"/>
      </c>
      <c r="BY83" s="36">
        <f t="shared" si="79"/>
      </c>
      <c r="BZ83" s="36">
        <f t="shared" si="79"/>
      </c>
      <c r="CA83" s="36">
        <f t="shared" si="79"/>
      </c>
      <c r="CB83" s="36">
        <f t="shared" si="79"/>
      </c>
      <c r="CC83" s="36">
        <f t="shared" si="79"/>
      </c>
      <c r="CD83" s="36">
        <f t="shared" si="79"/>
      </c>
      <c r="CE83" s="36">
        <f t="shared" si="79"/>
      </c>
      <c r="CF83" s="36">
        <f t="shared" si="79"/>
      </c>
      <c r="CG83" s="36">
        <f t="shared" si="79"/>
      </c>
      <c r="CH83" s="36">
        <f t="shared" si="79"/>
      </c>
      <c r="CI83" s="36">
        <f t="shared" si="79"/>
      </c>
      <c r="CJ83" s="36">
        <f t="shared" si="79"/>
      </c>
      <c r="CK83" s="36">
        <f t="shared" si="79"/>
      </c>
      <c r="CL83" s="36">
        <f t="shared" si="79"/>
      </c>
      <c r="CM83" s="36">
        <f t="shared" si="79"/>
      </c>
      <c r="CN83" s="36">
        <f t="shared" si="79"/>
      </c>
      <c r="CO83" s="36">
        <f t="shared" si="79"/>
      </c>
      <c r="CP83" s="36">
        <f t="shared" si="79"/>
      </c>
      <c r="CQ83" s="36">
        <f t="shared" si="79"/>
      </c>
      <c r="CR83" s="36">
        <f t="shared" si="79"/>
      </c>
      <c r="CS83" s="1" t="s">
        <v>103</v>
      </c>
    </row>
    <row r="84" spans="2:97" ht="13.5" thickBot="1">
      <c r="B84" s="130"/>
      <c r="C84" s="37" t="s">
        <v>37</v>
      </c>
      <c r="D84" s="42" t="s">
        <v>40</v>
      </c>
      <c r="E84" s="41">
        <f>IF(E23&lt;30,E23,0)</f>
        <v>0</v>
      </c>
      <c r="G84" s="41">
        <f aca="true" t="shared" si="80" ref="G84:AY84">IF(G23&lt;30,G23,0)</f>
        <v>0</v>
      </c>
      <c r="H84" s="41">
        <f t="shared" si="80"/>
        <v>0</v>
      </c>
      <c r="I84" s="41">
        <f t="shared" si="80"/>
        <v>0</v>
      </c>
      <c r="J84" s="41">
        <f t="shared" si="80"/>
        <v>0</v>
      </c>
      <c r="K84" s="41">
        <f t="shared" si="80"/>
        <v>0</v>
      </c>
      <c r="L84" s="41">
        <f t="shared" si="80"/>
        <v>0</v>
      </c>
      <c r="M84" s="41">
        <f t="shared" si="80"/>
        <v>0</v>
      </c>
      <c r="N84" s="41">
        <f t="shared" si="80"/>
        <v>0</v>
      </c>
      <c r="O84" s="41">
        <f t="shared" si="80"/>
        <v>0</v>
      </c>
      <c r="P84" s="41">
        <f t="shared" si="80"/>
        <v>0</v>
      </c>
      <c r="Q84" s="41">
        <f t="shared" si="80"/>
        <v>0</v>
      </c>
      <c r="R84" s="41">
        <f t="shared" si="80"/>
        <v>0</v>
      </c>
      <c r="S84" s="41">
        <f t="shared" si="80"/>
        <v>0</v>
      </c>
      <c r="T84" s="41">
        <f t="shared" si="80"/>
        <v>0</v>
      </c>
      <c r="U84" s="41">
        <f t="shared" si="80"/>
        <v>0</v>
      </c>
      <c r="V84" s="41">
        <f t="shared" si="80"/>
        <v>0</v>
      </c>
      <c r="W84" s="41">
        <f t="shared" si="80"/>
        <v>0</v>
      </c>
      <c r="X84" s="41">
        <f t="shared" si="80"/>
        <v>0</v>
      </c>
      <c r="Y84" s="41">
        <f t="shared" si="80"/>
        <v>0</v>
      </c>
      <c r="Z84" s="41">
        <f t="shared" si="80"/>
        <v>0</v>
      </c>
      <c r="AA84" s="41">
        <f t="shared" si="80"/>
        <v>0</v>
      </c>
      <c r="AB84" s="41">
        <f t="shared" si="80"/>
        <v>0</v>
      </c>
      <c r="AC84" s="41">
        <f t="shared" si="80"/>
        <v>0</v>
      </c>
      <c r="AD84" s="41">
        <f t="shared" si="80"/>
        <v>0</v>
      </c>
      <c r="AE84" s="41">
        <f t="shared" si="80"/>
        <v>0</v>
      </c>
      <c r="AF84" s="41">
        <f t="shared" si="80"/>
        <v>0</v>
      </c>
      <c r="AG84" s="41">
        <f t="shared" si="80"/>
        <v>0</v>
      </c>
      <c r="AH84" s="41">
        <f t="shared" si="80"/>
        <v>0</v>
      </c>
      <c r="AI84" s="41">
        <f t="shared" si="80"/>
        <v>0</v>
      </c>
      <c r="AJ84" s="41">
        <f t="shared" si="80"/>
        <v>0</v>
      </c>
      <c r="AK84" s="41">
        <f t="shared" si="80"/>
        <v>0</v>
      </c>
      <c r="AL84" s="41">
        <f t="shared" si="80"/>
        <v>0</v>
      </c>
      <c r="AM84" s="41">
        <f t="shared" si="80"/>
        <v>0</v>
      </c>
      <c r="AN84" s="41">
        <f t="shared" si="80"/>
        <v>0</v>
      </c>
      <c r="AO84" s="41">
        <f t="shared" si="80"/>
        <v>0</v>
      </c>
      <c r="AP84" s="41">
        <f t="shared" si="80"/>
        <v>0</v>
      </c>
      <c r="AQ84" s="41">
        <f t="shared" si="80"/>
        <v>0</v>
      </c>
      <c r="AR84" s="41">
        <f t="shared" si="80"/>
        <v>0</v>
      </c>
      <c r="AS84" s="41">
        <f t="shared" si="80"/>
        <v>0</v>
      </c>
      <c r="AT84" s="41">
        <f t="shared" si="80"/>
        <v>0</v>
      </c>
      <c r="AU84" s="41">
        <f t="shared" si="80"/>
        <v>0</v>
      </c>
      <c r="AV84" s="41">
        <f t="shared" si="80"/>
        <v>0</v>
      </c>
      <c r="AW84" s="41">
        <f t="shared" si="80"/>
        <v>0</v>
      </c>
      <c r="AX84" s="41">
        <f t="shared" si="80"/>
        <v>0</v>
      </c>
      <c r="AY84" s="41">
        <f t="shared" si="80"/>
        <v>0</v>
      </c>
      <c r="AZ84" s="41">
        <f aca="true" t="shared" si="81" ref="AZ84:CR84">IF(AZ23&lt;30,AZ23,0)</f>
        <v>0</v>
      </c>
      <c r="BA84" s="41">
        <f t="shared" si="81"/>
        <v>0</v>
      </c>
      <c r="BB84" s="41">
        <f t="shared" si="81"/>
        <v>0</v>
      </c>
      <c r="BC84" s="41">
        <f t="shared" si="81"/>
        <v>0</v>
      </c>
      <c r="BD84" s="41">
        <f t="shared" si="81"/>
        <v>0</v>
      </c>
      <c r="BE84" s="41">
        <f t="shared" si="81"/>
        <v>0</v>
      </c>
      <c r="BF84" s="41">
        <f t="shared" si="81"/>
        <v>0</v>
      </c>
      <c r="BG84" s="41">
        <f t="shared" si="81"/>
        <v>0</v>
      </c>
      <c r="BH84" s="41">
        <f t="shared" si="81"/>
        <v>0</v>
      </c>
      <c r="BI84" s="41">
        <f t="shared" si="81"/>
        <v>0</v>
      </c>
      <c r="BJ84" s="41">
        <f t="shared" si="81"/>
        <v>0</v>
      </c>
      <c r="BK84" s="41">
        <f t="shared" si="81"/>
        <v>0</v>
      </c>
      <c r="BL84" s="41">
        <f t="shared" si="81"/>
        <v>0</v>
      </c>
      <c r="BM84" s="41">
        <f t="shared" si="81"/>
        <v>0</v>
      </c>
      <c r="BN84" s="41">
        <f t="shared" si="81"/>
        <v>0</v>
      </c>
      <c r="BO84" s="41">
        <f t="shared" si="81"/>
        <v>0</v>
      </c>
      <c r="BP84" s="41">
        <f t="shared" si="81"/>
        <v>0</v>
      </c>
      <c r="BQ84" s="41">
        <f t="shared" si="81"/>
        <v>0</v>
      </c>
      <c r="BR84" s="41">
        <f t="shared" si="81"/>
        <v>0</v>
      </c>
      <c r="BS84" s="41">
        <f t="shared" si="81"/>
        <v>0</v>
      </c>
      <c r="BT84" s="41">
        <f t="shared" si="81"/>
        <v>0</v>
      </c>
      <c r="BU84" s="41">
        <f t="shared" si="81"/>
        <v>0</v>
      </c>
      <c r="BV84" s="41">
        <f t="shared" si="81"/>
        <v>0</v>
      </c>
      <c r="BW84" s="41">
        <f t="shared" si="81"/>
        <v>0</v>
      </c>
      <c r="BX84" s="41">
        <f t="shared" si="81"/>
        <v>0</v>
      </c>
      <c r="BY84" s="41">
        <f t="shared" si="81"/>
        <v>0</v>
      </c>
      <c r="BZ84" s="41">
        <f t="shared" si="81"/>
        <v>0</v>
      </c>
      <c r="CA84" s="41">
        <f t="shared" si="81"/>
        <v>0</v>
      </c>
      <c r="CB84" s="41">
        <f t="shared" si="81"/>
        <v>0</v>
      </c>
      <c r="CC84" s="41">
        <f t="shared" si="81"/>
        <v>0</v>
      </c>
      <c r="CD84" s="41">
        <f t="shared" si="81"/>
        <v>0</v>
      </c>
      <c r="CE84" s="41">
        <f t="shared" si="81"/>
        <v>0</v>
      </c>
      <c r="CF84" s="41">
        <f t="shared" si="81"/>
        <v>0</v>
      </c>
      <c r="CG84" s="41">
        <f t="shared" si="81"/>
        <v>0</v>
      </c>
      <c r="CH84" s="41">
        <f t="shared" si="81"/>
        <v>0</v>
      </c>
      <c r="CI84" s="41">
        <f t="shared" si="81"/>
        <v>0</v>
      </c>
      <c r="CJ84" s="41">
        <f t="shared" si="81"/>
        <v>0</v>
      </c>
      <c r="CK84" s="41">
        <f t="shared" si="81"/>
        <v>0</v>
      </c>
      <c r="CL84" s="41">
        <f t="shared" si="81"/>
        <v>0</v>
      </c>
      <c r="CM84" s="41">
        <f t="shared" si="81"/>
        <v>0</v>
      </c>
      <c r="CN84" s="41">
        <f t="shared" si="81"/>
        <v>0</v>
      </c>
      <c r="CO84" s="41">
        <f t="shared" si="81"/>
        <v>0</v>
      </c>
      <c r="CP84" s="41">
        <f t="shared" si="81"/>
        <v>0</v>
      </c>
      <c r="CQ84" s="41">
        <f t="shared" si="81"/>
        <v>0</v>
      </c>
      <c r="CR84" s="41">
        <f t="shared" si="81"/>
        <v>0</v>
      </c>
      <c r="CS84" s="1" t="s">
        <v>103</v>
      </c>
    </row>
    <row r="85" spans="2:97" ht="13.5" thickBot="1">
      <c r="B85" s="57" t="s">
        <v>44</v>
      </c>
      <c r="C85" s="37" t="s">
        <v>38</v>
      </c>
      <c r="D85" s="42" t="s">
        <v>41</v>
      </c>
      <c r="E85" s="41">
        <f>IF(AND(E23&gt;=30,E23&lt;=300),E23,0)</f>
        <v>0</v>
      </c>
      <c r="G85" s="41">
        <f aca="true" t="shared" si="82" ref="G85:AY85">IF(AND(G23&gt;=30,G23&lt;=300),G23,0)</f>
        <v>0</v>
      </c>
      <c r="H85" s="41">
        <f t="shared" si="82"/>
        <v>0</v>
      </c>
      <c r="I85" s="41">
        <f t="shared" si="82"/>
        <v>0</v>
      </c>
      <c r="J85" s="41">
        <f t="shared" si="82"/>
        <v>0</v>
      </c>
      <c r="K85" s="41">
        <f t="shared" si="82"/>
        <v>0</v>
      </c>
      <c r="L85" s="41">
        <f t="shared" si="82"/>
        <v>0</v>
      </c>
      <c r="M85" s="41">
        <f t="shared" si="82"/>
        <v>0</v>
      </c>
      <c r="N85" s="41">
        <f t="shared" si="82"/>
        <v>0</v>
      </c>
      <c r="O85" s="41">
        <f t="shared" si="82"/>
        <v>0</v>
      </c>
      <c r="P85" s="41">
        <f t="shared" si="82"/>
        <v>0</v>
      </c>
      <c r="Q85" s="41">
        <f t="shared" si="82"/>
        <v>0</v>
      </c>
      <c r="R85" s="41">
        <f t="shared" si="82"/>
        <v>0</v>
      </c>
      <c r="S85" s="41">
        <f t="shared" si="82"/>
        <v>0</v>
      </c>
      <c r="T85" s="41">
        <f t="shared" si="82"/>
        <v>0</v>
      </c>
      <c r="U85" s="41">
        <f t="shared" si="82"/>
        <v>0</v>
      </c>
      <c r="V85" s="41">
        <f t="shared" si="82"/>
        <v>0</v>
      </c>
      <c r="W85" s="41">
        <f t="shared" si="82"/>
        <v>0</v>
      </c>
      <c r="X85" s="41">
        <f t="shared" si="82"/>
        <v>0</v>
      </c>
      <c r="Y85" s="41">
        <f t="shared" si="82"/>
        <v>0</v>
      </c>
      <c r="Z85" s="41">
        <f t="shared" si="82"/>
        <v>0</v>
      </c>
      <c r="AA85" s="41">
        <f t="shared" si="82"/>
        <v>0</v>
      </c>
      <c r="AB85" s="41">
        <f t="shared" si="82"/>
        <v>0</v>
      </c>
      <c r="AC85" s="41">
        <f t="shared" si="82"/>
        <v>0</v>
      </c>
      <c r="AD85" s="41">
        <f t="shared" si="82"/>
        <v>0</v>
      </c>
      <c r="AE85" s="41">
        <f t="shared" si="82"/>
        <v>0</v>
      </c>
      <c r="AF85" s="41">
        <f t="shared" si="82"/>
        <v>0</v>
      </c>
      <c r="AG85" s="41">
        <f t="shared" si="82"/>
        <v>0</v>
      </c>
      <c r="AH85" s="41">
        <f t="shared" si="82"/>
        <v>0</v>
      </c>
      <c r="AI85" s="41">
        <f t="shared" si="82"/>
        <v>0</v>
      </c>
      <c r="AJ85" s="41">
        <f t="shared" si="82"/>
        <v>0</v>
      </c>
      <c r="AK85" s="41">
        <f t="shared" si="82"/>
        <v>0</v>
      </c>
      <c r="AL85" s="41">
        <f t="shared" si="82"/>
        <v>0</v>
      </c>
      <c r="AM85" s="41">
        <f t="shared" si="82"/>
        <v>0</v>
      </c>
      <c r="AN85" s="41">
        <f t="shared" si="82"/>
        <v>0</v>
      </c>
      <c r="AO85" s="41">
        <f t="shared" si="82"/>
        <v>0</v>
      </c>
      <c r="AP85" s="41">
        <f t="shared" si="82"/>
        <v>0</v>
      </c>
      <c r="AQ85" s="41">
        <f t="shared" si="82"/>
        <v>0</v>
      </c>
      <c r="AR85" s="41">
        <f t="shared" si="82"/>
        <v>0</v>
      </c>
      <c r="AS85" s="41">
        <f t="shared" si="82"/>
        <v>0</v>
      </c>
      <c r="AT85" s="41">
        <f t="shared" si="82"/>
        <v>0</v>
      </c>
      <c r="AU85" s="41">
        <f t="shared" si="82"/>
        <v>0</v>
      </c>
      <c r="AV85" s="41">
        <f t="shared" si="82"/>
        <v>0</v>
      </c>
      <c r="AW85" s="41">
        <f t="shared" si="82"/>
        <v>0</v>
      </c>
      <c r="AX85" s="41">
        <f t="shared" si="82"/>
        <v>0</v>
      </c>
      <c r="AY85" s="41">
        <f t="shared" si="82"/>
        <v>0</v>
      </c>
      <c r="AZ85" s="41">
        <f aca="true" t="shared" si="83" ref="AZ85:CR85">IF(AND(AZ23&gt;=30,AZ23&lt;=300),AZ23,0)</f>
        <v>0</v>
      </c>
      <c r="BA85" s="41">
        <f t="shared" si="83"/>
        <v>0</v>
      </c>
      <c r="BB85" s="41">
        <f t="shared" si="83"/>
        <v>0</v>
      </c>
      <c r="BC85" s="41">
        <f t="shared" si="83"/>
        <v>0</v>
      </c>
      <c r="BD85" s="41">
        <f t="shared" si="83"/>
        <v>0</v>
      </c>
      <c r="BE85" s="41">
        <f t="shared" si="83"/>
        <v>0</v>
      </c>
      <c r="BF85" s="41">
        <f t="shared" si="83"/>
        <v>0</v>
      </c>
      <c r="BG85" s="41">
        <f t="shared" si="83"/>
        <v>0</v>
      </c>
      <c r="BH85" s="41">
        <f t="shared" si="83"/>
        <v>0</v>
      </c>
      <c r="BI85" s="41">
        <f t="shared" si="83"/>
        <v>0</v>
      </c>
      <c r="BJ85" s="41">
        <f t="shared" si="83"/>
        <v>0</v>
      </c>
      <c r="BK85" s="41">
        <f t="shared" si="83"/>
        <v>0</v>
      </c>
      <c r="BL85" s="41">
        <f t="shared" si="83"/>
        <v>0</v>
      </c>
      <c r="BM85" s="41">
        <f t="shared" si="83"/>
        <v>0</v>
      </c>
      <c r="BN85" s="41">
        <f t="shared" si="83"/>
        <v>0</v>
      </c>
      <c r="BO85" s="41">
        <f t="shared" si="83"/>
        <v>0</v>
      </c>
      <c r="BP85" s="41">
        <f t="shared" si="83"/>
        <v>0</v>
      </c>
      <c r="BQ85" s="41">
        <f t="shared" si="83"/>
        <v>0</v>
      </c>
      <c r="BR85" s="41">
        <f t="shared" si="83"/>
        <v>0</v>
      </c>
      <c r="BS85" s="41">
        <f t="shared" si="83"/>
        <v>0</v>
      </c>
      <c r="BT85" s="41">
        <f t="shared" si="83"/>
        <v>0</v>
      </c>
      <c r="BU85" s="41">
        <f t="shared" si="83"/>
        <v>0</v>
      </c>
      <c r="BV85" s="41">
        <f t="shared" si="83"/>
        <v>0</v>
      </c>
      <c r="BW85" s="41">
        <f t="shared" si="83"/>
        <v>0</v>
      </c>
      <c r="BX85" s="41">
        <f t="shared" si="83"/>
        <v>0</v>
      </c>
      <c r="BY85" s="41">
        <f t="shared" si="83"/>
        <v>0</v>
      </c>
      <c r="BZ85" s="41">
        <f t="shared" si="83"/>
        <v>0</v>
      </c>
      <c r="CA85" s="41">
        <f t="shared" si="83"/>
        <v>0</v>
      </c>
      <c r="CB85" s="41">
        <f t="shared" si="83"/>
        <v>0</v>
      </c>
      <c r="CC85" s="41">
        <f t="shared" si="83"/>
        <v>0</v>
      </c>
      <c r="CD85" s="41">
        <f t="shared" si="83"/>
        <v>0</v>
      </c>
      <c r="CE85" s="41">
        <f t="shared" si="83"/>
        <v>0</v>
      </c>
      <c r="CF85" s="41">
        <f t="shared" si="83"/>
        <v>0</v>
      </c>
      <c r="CG85" s="41">
        <f t="shared" si="83"/>
        <v>0</v>
      </c>
      <c r="CH85" s="41">
        <f t="shared" si="83"/>
        <v>0</v>
      </c>
      <c r="CI85" s="41">
        <f t="shared" si="83"/>
        <v>0</v>
      </c>
      <c r="CJ85" s="41">
        <f t="shared" si="83"/>
        <v>0</v>
      </c>
      <c r="CK85" s="41">
        <f t="shared" si="83"/>
        <v>0</v>
      </c>
      <c r="CL85" s="41">
        <f t="shared" si="83"/>
        <v>0</v>
      </c>
      <c r="CM85" s="41">
        <f t="shared" si="83"/>
        <v>0</v>
      </c>
      <c r="CN85" s="41">
        <f t="shared" si="83"/>
        <v>0</v>
      </c>
      <c r="CO85" s="41">
        <f t="shared" si="83"/>
        <v>0</v>
      </c>
      <c r="CP85" s="41">
        <f t="shared" si="83"/>
        <v>0</v>
      </c>
      <c r="CQ85" s="41">
        <f t="shared" si="83"/>
        <v>0</v>
      </c>
      <c r="CR85" s="41">
        <f t="shared" si="83"/>
        <v>0</v>
      </c>
      <c r="CS85" s="1" t="s">
        <v>103</v>
      </c>
    </row>
    <row r="86" spans="2:97" ht="13.5" thickBot="1">
      <c r="B86" s="58" t="s">
        <v>45</v>
      </c>
      <c r="C86" s="39" t="s">
        <v>39</v>
      </c>
      <c r="D86" s="43" t="s">
        <v>42</v>
      </c>
      <c r="E86" s="41">
        <f>IF(E23&gt;300,E23,0)</f>
        <v>0</v>
      </c>
      <c r="G86" s="41">
        <f aca="true" t="shared" si="84" ref="G86:AY86">IF(G23&gt;300,G23,0)</f>
        <v>0</v>
      </c>
      <c r="H86" s="41">
        <f t="shared" si="84"/>
        <v>0</v>
      </c>
      <c r="I86" s="41">
        <f t="shared" si="84"/>
        <v>0</v>
      </c>
      <c r="J86" s="41">
        <f t="shared" si="84"/>
        <v>0</v>
      </c>
      <c r="K86" s="41">
        <f t="shared" si="84"/>
        <v>0</v>
      </c>
      <c r="L86" s="41">
        <f t="shared" si="84"/>
        <v>0</v>
      </c>
      <c r="M86" s="41">
        <f t="shared" si="84"/>
        <v>0</v>
      </c>
      <c r="N86" s="41">
        <f t="shared" si="84"/>
        <v>0</v>
      </c>
      <c r="O86" s="41">
        <f t="shared" si="84"/>
        <v>0</v>
      </c>
      <c r="P86" s="41">
        <f t="shared" si="84"/>
        <v>0</v>
      </c>
      <c r="Q86" s="41">
        <f t="shared" si="84"/>
        <v>0</v>
      </c>
      <c r="R86" s="41">
        <f t="shared" si="84"/>
        <v>0</v>
      </c>
      <c r="S86" s="41">
        <f t="shared" si="84"/>
        <v>0</v>
      </c>
      <c r="T86" s="41">
        <f t="shared" si="84"/>
        <v>0</v>
      </c>
      <c r="U86" s="41">
        <f t="shared" si="84"/>
        <v>0</v>
      </c>
      <c r="V86" s="41">
        <f t="shared" si="84"/>
        <v>0</v>
      </c>
      <c r="W86" s="41">
        <f t="shared" si="84"/>
        <v>0</v>
      </c>
      <c r="X86" s="41">
        <f t="shared" si="84"/>
        <v>0</v>
      </c>
      <c r="Y86" s="41">
        <f t="shared" si="84"/>
        <v>0</v>
      </c>
      <c r="Z86" s="41">
        <f t="shared" si="84"/>
        <v>0</v>
      </c>
      <c r="AA86" s="41">
        <f t="shared" si="84"/>
        <v>0</v>
      </c>
      <c r="AB86" s="41">
        <f t="shared" si="84"/>
        <v>0</v>
      </c>
      <c r="AC86" s="41">
        <f t="shared" si="84"/>
        <v>0</v>
      </c>
      <c r="AD86" s="41">
        <f t="shared" si="84"/>
        <v>0</v>
      </c>
      <c r="AE86" s="41">
        <f t="shared" si="84"/>
        <v>0</v>
      </c>
      <c r="AF86" s="41">
        <f t="shared" si="84"/>
        <v>0</v>
      </c>
      <c r="AG86" s="41">
        <f t="shared" si="84"/>
        <v>0</v>
      </c>
      <c r="AH86" s="41">
        <f t="shared" si="84"/>
        <v>0</v>
      </c>
      <c r="AI86" s="41">
        <f t="shared" si="84"/>
        <v>0</v>
      </c>
      <c r="AJ86" s="41">
        <f t="shared" si="84"/>
        <v>0</v>
      </c>
      <c r="AK86" s="41">
        <f t="shared" si="84"/>
        <v>0</v>
      </c>
      <c r="AL86" s="41">
        <f t="shared" si="84"/>
        <v>0</v>
      </c>
      <c r="AM86" s="41">
        <f t="shared" si="84"/>
        <v>0</v>
      </c>
      <c r="AN86" s="41">
        <f t="shared" si="84"/>
        <v>0</v>
      </c>
      <c r="AO86" s="41">
        <f t="shared" si="84"/>
        <v>0</v>
      </c>
      <c r="AP86" s="41">
        <f t="shared" si="84"/>
        <v>0</v>
      </c>
      <c r="AQ86" s="41">
        <f t="shared" si="84"/>
        <v>0</v>
      </c>
      <c r="AR86" s="41">
        <f t="shared" si="84"/>
        <v>0</v>
      </c>
      <c r="AS86" s="41">
        <f t="shared" si="84"/>
        <v>0</v>
      </c>
      <c r="AT86" s="41">
        <f t="shared" si="84"/>
        <v>0</v>
      </c>
      <c r="AU86" s="41">
        <f t="shared" si="84"/>
        <v>0</v>
      </c>
      <c r="AV86" s="41">
        <f t="shared" si="84"/>
        <v>0</v>
      </c>
      <c r="AW86" s="41">
        <f t="shared" si="84"/>
        <v>0</v>
      </c>
      <c r="AX86" s="41">
        <f t="shared" si="84"/>
        <v>0</v>
      </c>
      <c r="AY86" s="41">
        <f t="shared" si="84"/>
        <v>0</v>
      </c>
      <c r="AZ86" s="41">
        <f aca="true" t="shared" si="85" ref="AZ86:CR86">IF(AZ23&gt;300,AZ23,0)</f>
        <v>0</v>
      </c>
      <c r="BA86" s="41">
        <f t="shared" si="85"/>
        <v>0</v>
      </c>
      <c r="BB86" s="41">
        <f t="shared" si="85"/>
        <v>0</v>
      </c>
      <c r="BC86" s="41">
        <f t="shared" si="85"/>
        <v>0</v>
      </c>
      <c r="BD86" s="41">
        <f t="shared" si="85"/>
        <v>0</v>
      </c>
      <c r="BE86" s="41">
        <f t="shared" si="85"/>
        <v>0</v>
      </c>
      <c r="BF86" s="41">
        <f t="shared" si="85"/>
        <v>0</v>
      </c>
      <c r="BG86" s="41">
        <f t="shared" si="85"/>
        <v>0</v>
      </c>
      <c r="BH86" s="41">
        <f t="shared" si="85"/>
        <v>0</v>
      </c>
      <c r="BI86" s="41">
        <f t="shared" si="85"/>
        <v>0</v>
      </c>
      <c r="BJ86" s="41">
        <f t="shared" si="85"/>
        <v>0</v>
      </c>
      <c r="BK86" s="41">
        <f t="shared" si="85"/>
        <v>0</v>
      </c>
      <c r="BL86" s="41">
        <f t="shared" si="85"/>
        <v>0</v>
      </c>
      <c r="BM86" s="41">
        <f t="shared" si="85"/>
        <v>0</v>
      </c>
      <c r="BN86" s="41">
        <f t="shared" si="85"/>
        <v>0</v>
      </c>
      <c r="BO86" s="41">
        <f t="shared" si="85"/>
        <v>0</v>
      </c>
      <c r="BP86" s="41">
        <f t="shared" si="85"/>
        <v>0</v>
      </c>
      <c r="BQ86" s="41">
        <f t="shared" si="85"/>
        <v>0</v>
      </c>
      <c r="BR86" s="41">
        <f t="shared" si="85"/>
        <v>0</v>
      </c>
      <c r="BS86" s="41">
        <f t="shared" si="85"/>
        <v>0</v>
      </c>
      <c r="BT86" s="41">
        <f t="shared" si="85"/>
        <v>0</v>
      </c>
      <c r="BU86" s="41">
        <f t="shared" si="85"/>
        <v>0</v>
      </c>
      <c r="BV86" s="41">
        <f t="shared" si="85"/>
        <v>0</v>
      </c>
      <c r="BW86" s="41">
        <f t="shared" si="85"/>
        <v>0</v>
      </c>
      <c r="BX86" s="41">
        <f t="shared" si="85"/>
        <v>0</v>
      </c>
      <c r="BY86" s="41">
        <f t="shared" si="85"/>
        <v>0</v>
      </c>
      <c r="BZ86" s="41">
        <f t="shared" si="85"/>
        <v>0</v>
      </c>
      <c r="CA86" s="41">
        <f t="shared" si="85"/>
        <v>0</v>
      </c>
      <c r="CB86" s="41">
        <f t="shared" si="85"/>
        <v>0</v>
      </c>
      <c r="CC86" s="41">
        <f t="shared" si="85"/>
        <v>0</v>
      </c>
      <c r="CD86" s="41">
        <f t="shared" si="85"/>
        <v>0</v>
      </c>
      <c r="CE86" s="41">
        <f t="shared" si="85"/>
        <v>0</v>
      </c>
      <c r="CF86" s="41">
        <f t="shared" si="85"/>
        <v>0</v>
      </c>
      <c r="CG86" s="41">
        <f t="shared" si="85"/>
        <v>0</v>
      </c>
      <c r="CH86" s="41">
        <f t="shared" si="85"/>
        <v>0</v>
      </c>
      <c r="CI86" s="41">
        <f t="shared" si="85"/>
        <v>0</v>
      </c>
      <c r="CJ86" s="41">
        <f t="shared" si="85"/>
        <v>0</v>
      </c>
      <c r="CK86" s="41">
        <f t="shared" si="85"/>
        <v>0</v>
      </c>
      <c r="CL86" s="41">
        <f t="shared" si="85"/>
        <v>0</v>
      </c>
      <c r="CM86" s="41">
        <f t="shared" si="85"/>
        <v>0</v>
      </c>
      <c r="CN86" s="41">
        <f t="shared" si="85"/>
        <v>0</v>
      </c>
      <c r="CO86" s="41">
        <f t="shared" si="85"/>
        <v>0</v>
      </c>
      <c r="CP86" s="41">
        <f t="shared" si="85"/>
        <v>0</v>
      </c>
      <c r="CQ86" s="41">
        <f t="shared" si="85"/>
        <v>0</v>
      </c>
      <c r="CR86" s="41">
        <f t="shared" si="85"/>
        <v>0</v>
      </c>
      <c r="CS86" s="1" t="s">
        <v>103</v>
      </c>
    </row>
    <row r="87" ht="13.5" thickBot="1">
      <c r="CS87" s="1" t="s">
        <v>103</v>
      </c>
    </row>
    <row r="88" spans="2:97" ht="13.5" thickBot="1">
      <c r="B88" s="53"/>
      <c r="C88" s="105" t="s">
        <v>90</v>
      </c>
      <c r="D88" s="132"/>
      <c r="E88" s="59">
        <f>IF(AND(TRIM(E16)&lt;&gt;"",TRIM(E17)&lt;&gt;"",E17&gt;0),E16/E17,0)</f>
        <v>0</v>
      </c>
      <c r="G88" s="59">
        <f aca="true" t="shared" si="86" ref="G88:BR88">IF(AND(TRIM(G16)&lt;&gt;"",TRIM(G17)&lt;&gt;"",G17&gt;0),G16/G17,0)</f>
        <v>0</v>
      </c>
      <c r="H88" s="59">
        <f t="shared" si="86"/>
        <v>0</v>
      </c>
      <c r="I88" s="59">
        <f t="shared" si="86"/>
        <v>0</v>
      </c>
      <c r="J88" s="59">
        <f t="shared" si="86"/>
        <v>0</v>
      </c>
      <c r="K88" s="59">
        <f t="shared" si="86"/>
        <v>0</v>
      </c>
      <c r="L88" s="59">
        <f t="shared" si="86"/>
        <v>0</v>
      </c>
      <c r="M88" s="59">
        <f t="shared" si="86"/>
        <v>0</v>
      </c>
      <c r="N88" s="59">
        <f t="shared" si="86"/>
        <v>0</v>
      </c>
      <c r="O88" s="59">
        <f t="shared" si="86"/>
        <v>0</v>
      </c>
      <c r="P88" s="59">
        <f t="shared" si="86"/>
        <v>0</v>
      </c>
      <c r="Q88" s="59">
        <f t="shared" si="86"/>
        <v>0</v>
      </c>
      <c r="R88" s="59">
        <f t="shared" si="86"/>
        <v>0</v>
      </c>
      <c r="S88" s="59">
        <f t="shared" si="86"/>
        <v>0</v>
      </c>
      <c r="T88" s="59">
        <f t="shared" si="86"/>
        <v>0</v>
      </c>
      <c r="U88" s="59">
        <f t="shared" si="86"/>
        <v>0</v>
      </c>
      <c r="V88" s="59">
        <f t="shared" si="86"/>
        <v>0</v>
      </c>
      <c r="W88" s="59">
        <f t="shared" si="86"/>
        <v>0</v>
      </c>
      <c r="X88" s="59">
        <f t="shared" si="86"/>
        <v>0</v>
      </c>
      <c r="Y88" s="59">
        <f t="shared" si="86"/>
        <v>0</v>
      </c>
      <c r="Z88" s="59">
        <f t="shared" si="86"/>
        <v>0</v>
      </c>
      <c r="AA88" s="59">
        <f t="shared" si="86"/>
        <v>0</v>
      </c>
      <c r="AB88" s="59">
        <f t="shared" si="86"/>
        <v>0</v>
      </c>
      <c r="AC88" s="59">
        <f t="shared" si="86"/>
        <v>0</v>
      </c>
      <c r="AD88" s="59">
        <f t="shared" si="86"/>
        <v>0</v>
      </c>
      <c r="AE88" s="59">
        <f t="shared" si="86"/>
        <v>0</v>
      </c>
      <c r="AF88" s="59">
        <f t="shared" si="86"/>
        <v>0</v>
      </c>
      <c r="AG88" s="59">
        <f t="shared" si="86"/>
        <v>0</v>
      </c>
      <c r="AH88" s="59">
        <f t="shared" si="86"/>
        <v>0</v>
      </c>
      <c r="AI88" s="59">
        <f t="shared" si="86"/>
        <v>0</v>
      </c>
      <c r="AJ88" s="59">
        <f t="shared" si="86"/>
        <v>0</v>
      </c>
      <c r="AK88" s="59">
        <f t="shared" si="86"/>
        <v>0</v>
      </c>
      <c r="AL88" s="59">
        <f t="shared" si="86"/>
        <v>0</v>
      </c>
      <c r="AM88" s="59">
        <f t="shared" si="86"/>
        <v>0</v>
      </c>
      <c r="AN88" s="59">
        <f t="shared" si="86"/>
        <v>0</v>
      </c>
      <c r="AO88" s="59">
        <f t="shared" si="86"/>
        <v>0</v>
      </c>
      <c r="AP88" s="59">
        <f t="shared" si="86"/>
        <v>0</v>
      </c>
      <c r="AQ88" s="59">
        <f t="shared" si="86"/>
        <v>0</v>
      </c>
      <c r="AR88" s="59">
        <f t="shared" si="86"/>
        <v>0</v>
      </c>
      <c r="AS88" s="59">
        <f t="shared" si="86"/>
        <v>0</v>
      </c>
      <c r="AT88" s="59">
        <f t="shared" si="86"/>
        <v>0</v>
      </c>
      <c r="AU88" s="59">
        <f t="shared" si="86"/>
        <v>0</v>
      </c>
      <c r="AV88" s="59">
        <f t="shared" si="86"/>
        <v>0</v>
      </c>
      <c r="AW88" s="59">
        <f t="shared" si="86"/>
        <v>0</v>
      </c>
      <c r="AX88" s="59">
        <f t="shared" si="86"/>
        <v>0</v>
      </c>
      <c r="AY88" s="59">
        <f t="shared" si="86"/>
        <v>0</v>
      </c>
      <c r="AZ88" s="59">
        <f t="shared" si="86"/>
        <v>0</v>
      </c>
      <c r="BA88" s="59">
        <f t="shared" si="86"/>
        <v>0</v>
      </c>
      <c r="BB88" s="59">
        <f t="shared" si="86"/>
        <v>0</v>
      </c>
      <c r="BC88" s="59">
        <f t="shared" si="86"/>
        <v>0</v>
      </c>
      <c r="BD88" s="59">
        <f t="shared" si="86"/>
        <v>0</v>
      </c>
      <c r="BE88" s="59">
        <f t="shared" si="86"/>
        <v>0</v>
      </c>
      <c r="BF88" s="59">
        <f t="shared" si="86"/>
        <v>0</v>
      </c>
      <c r="BG88" s="59">
        <f t="shared" si="86"/>
        <v>0</v>
      </c>
      <c r="BH88" s="59">
        <f t="shared" si="86"/>
        <v>0</v>
      </c>
      <c r="BI88" s="59">
        <f t="shared" si="86"/>
        <v>0</v>
      </c>
      <c r="BJ88" s="59">
        <f t="shared" si="86"/>
        <v>0</v>
      </c>
      <c r="BK88" s="59">
        <f t="shared" si="86"/>
        <v>0</v>
      </c>
      <c r="BL88" s="59">
        <f t="shared" si="86"/>
        <v>0</v>
      </c>
      <c r="BM88" s="59">
        <f t="shared" si="86"/>
        <v>0</v>
      </c>
      <c r="BN88" s="59">
        <f t="shared" si="86"/>
        <v>0</v>
      </c>
      <c r="BO88" s="59">
        <f t="shared" si="86"/>
        <v>0</v>
      </c>
      <c r="BP88" s="59">
        <f t="shared" si="86"/>
        <v>0</v>
      </c>
      <c r="BQ88" s="59">
        <f t="shared" si="86"/>
        <v>0</v>
      </c>
      <c r="BR88" s="59">
        <f t="shared" si="86"/>
        <v>0</v>
      </c>
      <c r="BS88" s="59">
        <f aca="true" t="shared" si="87" ref="BS88:CR88">IF(AND(TRIM(BS16)&lt;&gt;"",TRIM(BS17)&lt;&gt;"",BS17&gt;0),BS16/BS17,0)</f>
        <v>0</v>
      </c>
      <c r="BT88" s="59">
        <f t="shared" si="87"/>
        <v>0</v>
      </c>
      <c r="BU88" s="59">
        <f t="shared" si="87"/>
        <v>0</v>
      </c>
      <c r="BV88" s="59">
        <f t="shared" si="87"/>
        <v>0</v>
      </c>
      <c r="BW88" s="59">
        <f t="shared" si="87"/>
        <v>0</v>
      </c>
      <c r="BX88" s="59">
        <f t="shared" si="87"/>
        <v>0</v>
      </c>
      <c r="BY88" s="59">
        <f t="shared" si="87"/>
        <v>0</v>
      </c>
      <c r="BZ88" s="59">
        <f t="shared" si="87"/>
        <v>0</v>
      </c>
      <c r="CA88" s="59">
        <f t="shared" si="87"/>
        <v>0</v>
      </c>
      <c r="CB88" s="59">
        <f t="shared" si="87"/>
        <v>0</v>
      </c>
      <c r="CC88" s="59">
        <f t="shared" si="87"/>
        <v>0</v>
      </c>
      <c r="CD88" s="59">
        <f t="shared" si="87"/>
        <v>0</v>
      </c>
      <c r="CE88" s="59">
        <f t="shared" si="87"/>
        <v>0</v>
      </c>
      <c r="CF88" s="59">
        <f t="shared" si="87"/>
        <v>0</v>
      </c>
      <c r="CG88" s="59">
        <f t="shared" si="87"/>
        <v>0</v>
      </c>
      <c r="CH88" s="59">
        <f t="shared" si="87"/>
        <v>0</v>
      </c>
      <c r="CI88" s="59">
        <f t="shared" si="87"/>
        <v>0</v>
      </c>
      <c r="CJ88" s="59">
        <f t="shared" si="87"/>
        <v>0</v>
      </c>
      <c r="CK88" s="59">
        <f t="shared" si="87"/>
        <v>0</v>
      </c>
      <c r="CL88" s="59">
        <f t="shared" si="87"/>
        <v>0</v>
      </c>
      <c r="CM88" s="59">
        <f t="shared" si="87"/>
        <v>0</v>
      </c>
      <c r="CN88" s="59">
        <f t="shared" si="87"/>
        <v>0</v>
      </c>
      <c r="CO88" s="59">
        <f t="shared" si="87"/>
        <v>0</v>
      </c>
      <c r="CP88" s="59">
        <f t="shared" si="87"/>
        <v>0</v>
      </c>
      <c r="CQ88" s="59">
        <f t="shared" si="87"/>
        <v>0</v>
      </c>
      <c r="CR88" s="59">
        <f t="shared" si="87"/>
        <v>0</v>
      </c>
      <c r="CS88" s="1" t="s">
        <v>103</v>
      </c>
    </row>
    <row r="89" spans="2:97" ht="13.5" thickBot="1">
      <c r="B89" s="104" t="s">
        <v>92</v>
      </c>
      <c r="C89" s="105"/>
      <c r="D89" s="132"/>
      <c r="E89" s="59">
        <f>IF(E24&gt;0,E23/E24,0)</f>
        <v>0</v>
      </c>
      <c r="G89" s="54">
        <f aca="true" t="shared" si="88" ref="G89:BR89">IF(G24&gt;0,G23/G24,0)</f>
        <v>0</v>
      </c>
      <c r="H89" s="54">
        <f t="shared" si="88"/>
        <v>0</v>
      </c>
      <c r="I89" s="59">
        <f t="shared" si="88"/>
        <v>0</v>
      </c>
      <c r="J89" s="59">
        <f t="shared" si="88"/>
        <v>0</v>
      </c>
      <c r="K89" s="59">
        <f t="shared" si="88"/>
        <v>0</v>
      </c>
      <c r="L89" s="59">
        <f t="shared" si="88"/>
        <v>0</v>
      </c>
      <c r="M89" s="59">
        <f t="shared" si="88"/>
        <v>0</v>
      </c>
      <c r="N89" s="59">
        <f t="shared" si="88"/>
        <v>0</v>
      </c>
      <c r="O89" s="59">
        <f t="shared" si="88"/>
        <v>0</v>
      </c>
      <c r="P89" s="59">
        <f t="shared" si="88"/>
        <v>0</v>
      </c>
      <c r="Q89" s="59">
        <f t="shared" si="88"/>
        <v>0</v>
      </c>
      <c r="R89" s="59">
        <f t="shared" si="88"/>
        <v>0</v>
      </c>
      <c r="S89" s="59">
        <f t="shared" si="88"/>
        <v>0</v>
      </c>
      <c r="T89" s="59">
        <f t="shared" si="88"/>
        <v>0</v>
      </c>
      <c r="U89" s="59">
        <f t="shared" si="88"/>
        <v>0</v>
      </c>
      <c r="V89" s="59">
        <f t="shared" si="88"/>
        <v>0</v>
      </c>
      <c r="W89" s="59">
        <f t="shared" si="88"/>
        <v>0</v>
      </c>
      <c r="X89" s="59">
        <f t="shared" si="88"/>
        <v>0</v>
      </c>
      <c r="Y89" s="59">
        <f t="shared" si="88"/>
        <v>0</v>
      </c>
      <c r="Z89" s="59">
        <f t="shared" si="88"/>
        <v>0</v>
      </c>
      <c r="AA89" s="59">
        <f t="shared" si="88"/>
        <v>0</v>
      </c>
      <c r="AB89" s="59">
        <f t="shared" si="88"/>
        <v>0</v>
      </c>
      <c r="AC89" s="59">
        <f t="shared" si="88"/>
        <v>0</v>
      </c>
      <c r="AD89" s="59">
        <f t="shared" si="88"/>
        <v>0</v>
      </c>
      <c r="AE89" s="59">
        <f t="shared" si="88"/>
        <v>0</v>
      </c>
      <c r="AF89" s="59">
        <f t="shared" si="88"/>
        <v>0</v>
      </c>
      <c r="AG89" s="59">
        <f t="shared" si="88"/>
        <v>0</v>
      </c>
      <c r="AH89" s="59">
        <f t="shared" si="88"/>
        <v>0</v>
      </c>
      <c r="AI89" s="59">
        <f t="shared" si="88"/>
        <v>0</v>
      </c>
      <c r="AJ89" s="59">
        <f t="shared" si="88"/>
        <v>0</v>
      </c>
      <c r="AK89" s="59">
        <f t="shared" si="88"/>
        <v>0</v>
      </c>
      <c r="AL89" s="59">
        <f t="shared" si="88"/>
        <v>0</v>
      </c>
      <c r="AM89" s="59">
        <f t="shared" si="88"/>
        <v>0</v>
      </c>
      <c r="AN89" s="59">
        <f t="shared" si="88"/>
        <v>0</v>
      </c>
      <c r="AO89" s="59">
        <f t="shared" si="88"/>
        <v>0</v>
      </c>
      <c r="AP89" s="59">
        <f t="shared" si="88"/>
        <v>0</v>
      </c>
      <c r="AQ89" s="59">
        <f t="shared" si="88"/>
        <v>0</v>
      </c>
      <c r="AR89" s="59">
        <f t="shared" si="88"/>
        <v>0</v>
      </c>
      <c r="AS89" s="59">
        <f t="shared" si="88"/>
        <v>0</v>
      </c>
      <c r="AT89" s="59">
        <f t="shared" si="88"/>
        <v>0</v>
      </c>
      <c r="AU89" s="59">
        <f t="shared" si="88"/>
        <v>0</v>
      </c>
      <c r="AV89" s="59">
        <f t="shared" si="88"/>
        <v>0</v>
      </c>
      <c r="AW89" s="59">
        <f t="shared" si="88"/>
        <v>0</v>
      </c>
      <c r="AX89" s="59">
        <f t="shared" si="88"/>
        <v>0</v>
      </c>
      <c r="AY89" s="59">
        <f t="shared" si="88"/>
        <v>0</v>
      </c>
      <c r="AZ89" s="59">
        <f t="shared" si="88"/>
        <v>0</v>
      </c>
      <c r="BA89" s="59">
        <f t="shared" si="88"/>
        <v>0</v>
      </c>
      <c r="BB89" s="59">
        <f t="shared" si="88"/>
        <v>0</v>
      </c>
      <c r="BC89" s="59">
        <f t="shared" si="88"/>
        <v>0</v>
      </c>
      <c r="BD89" s="59">
        <f t="shared" si="88"/>
        <v>0</v>
      </c>
      <c r="BE89" s="59">
        <f t="shared" si="88"/>
        <v>0</v>
      </c>
      <c r="BF89" s="59">
        <f t="shared" si="88"/>
        <v>0</v>
      </c>
      <c r="BG89" s="59">
        <f t="shared" si="88"/>
        <v>0</v>
      </c>
      <c r="BH89" s="59">
        <f t="shared" si="88"/>
        <v>0</v>
      </c>
      <c r="BI89" s="59">
        <f t="shared" si="88"/>
        <v>0</v>
      </c>
      <c r="BJ89" s="59">
        <f t="shared" si="88"/>
        <v>0</v>
      </c>
      <c r="BK89" s="59">
        <f t="shared" si="88"/>
        <v>0</v>
      </c>
      <c r="BL89" s="59">
        <f t="shared" si="88"/>
        <v>0</v>
      </c>
      <c r="BM89" s="59">
        <f t="shared" si="88"/>
        <v>0</v>
      </c>
      <c r="BN89" s="59">
        <f t="shared" si="88"/>
        <v>0</v>
      </c>
      <c r="BO89" s="59">
        <f t="shared" si="88"/>
        <v>0</v>
      </c>
      <c r="BP89" s="59">
        <f t="shared" si="88"/>
        <v>0</v>
      </c>
      <c r="BQ89" s="59">
        <f t="shared" si="88"/>
        <v>0</v>
      </c>
      <c r="BR89" s="59">
        <f t="shared" si="88"/>
        <v>0</v>
      </c>
      <c r="BS89" s="59">
        <f aca="true" t="shared" si="89" ref="BS89:CR89">IF(BS24&gt;0,BS23/BS24,0)</f>
        <v>0</v>
      </c>
      <c r="BT89" s="59">
        <f t="shared" si="89"/>
        <v>0</v>
      </c>
      <c r="BU89" s="59">
        <f t="shared" si="89"/>
        <v>0</v>
      </c>
      <c r="BV89" s="59">
        <f t="shared" si="89"/>
        <v>0</v>
      </c>
      <c r="BW89" s="59">
        <f t="shared" si="89"/>
        <v>0</v>
      </c>
      <c r="BX89" s="59">
        <f t="shared" si="89"/>
        <v>0</v>
      </c>
      <c r="BY89" s="59">
        <f t="shared" si="89"/>
        <v>0</v>
      </c>
      <c r="BZ89" s="59">
        <f t="shared" si="89"/>
        <v>0</v>
      </c>
      <c r="CA89" s="59">
        <f t="shared" si="89"/>
        <v>0</v>
      </c>
      <c r="CB89" s="59">
        <f t="shared" si="89"/>
        <v>0</v>
      </c>
      <c r="CC89" s="59">
        <f t="shared" si="89"/>
        <v>0</v>
      </c>
      <c r="CD89" s="59">
        <f t="shared" si="89"/>
        <v>0</v>
      </c>
      <c r="CE89" s="59">
        <f t="shared" si="89"/>
        <v>0</v>
      </c>
      <c r="CF89" s="59">
        <f t="shared" si="89"/>
        <v>0</v>
      </c>
      <c r="CG89" s="59">
        <f t="shared" si="89"/>
        <v>0</v>
      </c>
      <c r="CH89" s="59">
        <f t="shared" si="89"/>
        <v>0</v>
      </c>
      <c r="CI89" s="59">
        <f t="shared" si="89"/>
        <v>0</v>
      </c>
      <c r="CJ89" s="59">
        <f t="shared" si="89"/>
        <v>0</v>
      </c>
      <c r="CK89" s="59">
        <f t="shared" si="89"/>
        <v>0</v>
      </c>
      <c r="CL89" s="59">
        <f t="shared" si="89"/>
        <v>0</v>
      </c>
      <c r="CM89" s="59">
        <f t="shared" si="89"/>
        <v>0</v>
      </c>
      <c r="CN89" s="59">
        <f t="shared" si="89"/>
        <v>0</v>
      </c>
      <c r="CO89" s="59">
        <f t="shared" si="89"/>
        <v>0</v>
      </c>
      <c r="CP89" s="59">
        <f t="shared" si="89"/>
        <v>0</v>
      </c>
      <c r="CQ89" s="59">
        <f t="shared" si="89"/>
        <v>0</v>
      </c>
      <c r="CR89" s="59">
        <f t="shared" si="89"/>
        <v>0</v>
      </c>
      <c r="CS89" s="1" t="s">
        <v>103</v>
      </c>
    </row>
    <row r="90" spans="2:97" ht="13.5" thickBot="1">
      <c r="B90" s="104" t="s">
        <v>149</v>
      </c>
      <c r="C90" s="105"/>
      <c r="D90" s="132"/>
      <c r="E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1" t="s">
        <v>103</v>
      </c>
    </row>
    <row r="91" ht="13.5" thickBot="1">
      <c r="CS91" s="1" t="s">
        <v>103</v>
      </c>
    </row>
    <row r="92" spans="2:97" ht="15" customHeight="1" thickBot="1">
      <c r="B92" s="129" t="s">
        <v>99</v>
      </c>
      <c r="C92" s="104" t="s">
        <v>102</v>
      </c>
      <c r="D92" s="105"/>
      <c r="E92" s="132"/>
      <c r="CS92" s="1" t="s">
        <v>103</v>
      </c>
    </row>
    <row r="93" spans="2:97" ht="13.5" customHeight="1" thickBot="1">
      <c r="B93" s="130"/>
      <c r="C93" s="133" t="s">
        <v>94</v>
      </c>
      <c r="D93" s="134"/>
      <c r="E93" s="36">
        <f>IF(AND(E54&gt;0,E54&lt;18.5),E54,0)</f>
        <v>0</v>
      </c>
      <c r="G93" s="36">
        <f aca="true" t="shared" si="90" ref="G93:AY93">IF(AND(G54&gt;0,G54&lt;18.5),G54,0)</f>
        <v>0</v>
      </c>
      <c r="H93" s="36">
        <f t="shared" si="90"/>
        <v>0</v>
      </c>
      <c r="I93" s="36">
        <f t="shared" si="90"/>
        <v>0</v>
      </c>
      <c r="J93" s="36">
        <f t="shared" si="90"/>
        <v>0</v>
      </c>
      <c r="K93" s="36">
        <f t="shared" si="90"/>
        <v>0</v>
      </c>
      <c r="L93" s="36">
        <f t="shared" si="90"/>
        <v>0</v>
      </c>
      <c r="M93" s="36">
        <f t="shared" si="90"/>
        <v>0</v>
      </c>
      <c r="N93" s="36">
        <f t="shared" si="90"/>
        <v>0</v>
      </c>
      <c r="O93" s="36">
        <f t="shared" si="90"/>
        <v>0</v>
      </c>
      <c r="P93" s="36">
        <f t="shared" si="90"/>
        <v>0</v>
      </c>
      <c r="Q93" s="36">
        <f t="shared" si="90"/>
        <v>0</v>
      </c>
      <c r="R93" s="36">
        <f t="shared" si="90"/>
        <v>0</v>
      </c>
      <c r="S93" s="36">
        <f t="shared" si="90"/>
        <v>0</v>
      </c>
      <c r="T93" s="36">
        <f t="shared" si="90"/>
        <v>0</v>
      </c>
      <c r="U93" s="36">
        <f t="shared" si="90"/>
        <v>0</v>
      </c>
      <c r="V93" s="36">
        <f t="shared" si="90"/>
        <v>0</v>
      </c>
      <c r="W93" s="36">
        <f t="shared" si="90"/>
        <v>0</v>
      </c>
      <c r="X93" s="36">
        <f t="shared" si="90"/>
        <v>0</v>
      </c>
      <c r="Y93" s="36">
        <f t="shared" si="90"/>
        <v>0</v>
      </c>
      <c r="Z93" s="36">
        <f t="shared" si="90"/>
        <v>0</v>
      </c>
      <c r="AA93" s="36">
        <f t="shared" si="90"/>
        <v>0</v>
      </c>
      <c r="AB93" s="36">
        <f t="shared" si="90"/>
        <v>0</v>
      </c>
      <c r="AC93" s="36">
        <f t="shared" si="90"/>
        <v>0</v>
      </c>
      <c r="AD93" s="36">
        <f t="shared" si="90"/>
        <v>0</v>
      </c>
      <c r="AE93" s="36">
        <f t="shared" si="90"/>
        <v>0</v>
      </c>
      <c r="AF93" s="36">
        <f t="shared" si="90"/>
        <v>0</v>
      </c>
      <c r="AG93" s="36">
        <f t="shared" si="90"/>
        <v>0</v>
      </c>
      <c r="AH93" s="36">
        <f t="shared" si="90"/>
        <v>0</v>
      </c>
      <c r="AI93" s="36">
        <f t="shared" si="90"/>
        <v>0</v>
      </c>
      <c r="AJ93" s="36">
        <f t="shared" si="90"/>
        <v>0</v>
      </c>
      <c r="AK93" s="36">
        <f t="shared" si="90"/>
        <v>0</v>
      </c>
      <c r="AL93" s="36">
        <f t="shared" si="90"/>
        <v>0</v>
      </c>
      <c r="AM93" s="36">
        <f t="shared" si="90"/>
        <v>0</v>
      </c>
      <c r="AN93" s="36">
        <f t="shared" si="90"/>
        <v>0</v>
      </c>
      <c r="AO93" s="36">
        <f t="shared" si="90"/>
        <v>0</v>
      </c>
      <c r="AP93" s="36">
        <f t="shared" si="90"/>
        <v>0</v>
      </c>
      <c r="AQ93" s="36">
        <f t="shared" si="90"/>
        <v>0</v>
      </c>
      <c r="AR93" s="36">
        <f t="shared" si="90"/>
        <v>0</v>
      </c>
      <c r="AS93" s="36">
        <f t="shared" si="90"/>
        <v>0</v>
      </c>
      <c r="AT93" s="36">
        <f t="shared" si="90"/>
        <v>0</v>
      </c>
      <c r="AU93" s="36">
        <f t="shared" si="90"/>
        <v>0</v>
      </c>
      <c r="AV93" s="36">
        <f t="shared" si="90"/>
        <v>0</v>
      </c>
      <c r="AW93" s="36">
        <f t="shared" si="90"/>
        <v>0</v>
      </c>
      <c r="AX93" s="36">
        <f t="shared" si="90"/>
        <v>0</v>
      </c>
      <c r="AY93" s="36">
        <f t="shared" si="90"/>
        <v>0</v>
      </c>
      <c r="AZ93" s="36">
        <f aca="true" t="shared" si="91" ref="AZ93:CR93">IF(AND(AZ54&gt;0,AZ54&lt;18.5),AZ54,0)</f>
        <v>0</v>
      </c>
      <c r="BA93" s="36">
        <f t="shared" si="91"/>
        <v>0</v>
      </c>
      <c r="BB93" s="36">
        <f t="shared" si="91"/>
        <v>0</v>
      </c>
      <c r="BC93" s="36">
        <f t="shared" si="91"/>
        <v>0</v>
      </c>
      <c r="BD93" s="36">
        <f t="shared" si="91"/>
        <v>0</v>
      </c>
      <c r="BE93" s="36">
        <f t="shared" si="91"/>
        <v>0</v>
      </c>
      <c r="BF93" s="36">
        <f t="shared" si="91"/>
        <v>0</v>
      </c>
      <c r="BG93" s="36">
        <f t="shared" si="91"/>
        <v>0</v>
      </c>
      <c r="BH93" s="36">
        <f t="shared" si="91"/>
        <v>0</v>
      </c>
      <c r="BI93" s="36">
        <f t="shared" si="91"/>
        <v>0</v>
      </c>
      <c r="BJ93" s="36">
        <f t="shared" si="91"/>
        <v>0</v>
      </c>
      <c r="BK93" s="36">
        <f t="shared" si="91"/>
        <v>0</v>
      </c>
      <c r="BL93" s="36">
        <f t="shared" si="91"/>
        <v>0</v>
      </c>
      <c r="BM93" s="36">
        <f t="shared" si="91"/>
        <v>0</v>
      </c>
      <c r="BN93" s="36">
        <f t="shared" si="91"/>
        <v>0</v>
      </c>
      <c r="BO93" s="36">
        <f t="shared" si="91"/>
        <v>0</v>
      </c>
      <c r="BP93" s="36">
        <f t="shared" si="91"/>
        <v>0</v>
      </c>
      <c r="BQ93" s="36">
        <f t="shared" si="91"/>
        <v>0</v>
      </c>
      <c r="BR93" s="36">
        <f t="shared" si="91"/>
        <v>0</v>
      </c>
      <c r="BS93" s="36">
        <f t="shared" si="91"/>
        <v>0</v>
      </c>
      <c r="BT93" s="36">
        <f t="shared" si="91"/>
        <v>0</v>
      </c>
      <c r="BU93" s="36">
        <f t="shared" si="91"/>
        <v>0</v>
      </c>
      <c r="BV93" s="36">
        <f t="shared" si="91"/>
        <v>0</v>
      </c>
      <c r="BW93" s="36">
        <f t="shared" si="91"/>
        <v>0</v>
      </c>
      <c r="BX93" s="36">
        <f t="shared" si="91"/>
        <v>0</v>
      </c>
      <c r="BY93" s="36">
        <f t="shared" si="91"/>
        <v>0</v>
      </c>
      <c r="BZ93" s="36">
        <f t="shared" si="91"/>
        <v>0</v>
      </c>
      <c r="CA93" s="36">
        <f t="shared" si="91"/>
        <v>0</v>
      </c>
      <c r="CB93" s="36">
        <f t="shared" si="91"/>
        <v>0</v>
      </c>
      <c r="CC93" s="36">
        <f t="shared" si="91"/>
        <v>0</v>
      </c>
      <c r="CD93" s="36">
        <f t="shared" si="91"/>
        <v>0</v>
      </c>
      <c r="CE93" s="36">
        <f t="shared" si="91"/>
        <v>0</v>
      </c>
      <c r="CF93" s="36">
        <f t="shared" si="91"/>
        <v>0</v>
      </c>
      <c r="CG93" s="36">
        <f t="shared" si="91"/>
        <v>0</v>
      </c>
      <c r="CH93" s="36">
        <f t="shared" si="91"/>
        <v>0</v>
      </c>
      <c r="CI93" s="36">
        <f t="shared" si="91"/>
        <v>0</v>
      </c>
      <c r="CJ93" s="36">
        <f t="shared" si="91"/>
        <v>0</v>
      </c>
      <c r="CK93" s="36">
        <f t="shared" si="91"/>
        <v>0</v>
      </c>
      <c r="CL93" s="36">
        <f t="shared" si="91"/>
        <v>0</v>
      </c>
      <c r="CM93" s="36">
        <f t="shared" si="91"/>
        <v>0</v>
      </c>
      <c r="CN93" s="36">
        <f t="shared" si="91"/>
        <v>0</v>
      </c>
      <c r="CO93" s="36">
        <f t="shared" si="91"/>
        <v>0</v>
      </c>
      <c r="CP93" s="36">
        <f t="shared" si="91"/>
        <v>0</v>
      </c>
      <c r="CQ93" s="36">
        <f t="shared" si="91"/>
        <v>0</v>
      </c>
      <c r="CR93" s="36">
        <f t="shared" si="91"/>
        <v>0</v>
      </c>
      <c r="CS93" s="1" t="s">
        <v>103</v>
      </c>
    </row>
    <row r="94" spans="2:97" ht="13.5" thickBot="1">
      <c r="B94" s="130"/>
      <c r="C94" s="125" t="s">
        <v>95</v>
      </c>
      <c r="D94" s="126"/>
      <c r="E94" s="36">
        <f>IF(AND(E54&gt;=18.5,E54&lt;25),E54,0)</f>
        <v>0</v>
      </c>
      <c r="G94" s="36">
        <f aca="true" t="shared" si="92" ref="G94:AY94">IF(AND(G54&gt;=18.5,G54&lt;25),G54,0)</f>
        <v>0</v>
      </c>
      <c r="H94" s="36">
        <f t="shared" si="92"/>
        <v>0</v>
      </c>
      <c r="I94" s="36">
        <f t="shared" si="92"/>
        <v>0</v>
      </c>
      <c r="J94" s="36">
        <f t="shared" si="92"/>
        <v>0</v>
      </c>
      <c r="K94" s="36">
        <f t="shared" si="92"/>
        <v>0</v>
      </c>
      <c r="L94" s="36">
        <f t="shared" si="92"/>
        <v>0</v>
      </c>
      <c r="M94" s="36">
        <f t="shared" si="92"/>
        <v>0</v>
      </c>
      <c r="N94" s="36">
        <f t="shared" si="92"/>
        <v>0</v>
      </c>
      <c r="O94" s="36">
        <f t="shared" si="92"/>
        <v>0</v>
      </c>
      <c r="P94" s="36">
        <f t="shared" si="92"/>
        <v>0</v>
      </c>
      <c r="Q94" s="36">
        <f t="shared" si="92"/>
        <v>0</v>
      </c>
      <c r="R94" s="36">
        <f t="shared" si="92"/>
        <v>0</v>
      </c>
      <c r="S94" s="36">
        <f t="shared" si="92"/>
        <v>0</v>
      </c>
      <c r="T94" s="36">
        <f t="shared" si="92"/>
        <v>0</v>
      </c>
      <c r="U94" s="36">
        <f t="shared" si="92"/>
        <v>0</v>
      </c>
      <c r="V94" s="36">
        <f t="shared" si="92"/>
        <v>0</v>
      </c>
      <c r="W94" s="36">
        <f t="shared" si="92"/>
        <v>0</v>
      </c>
      <c r="X94" s="36">
        <f t="shared" si="92"/>
        <v>0</v>
      </c>
      <c r="Y94" s="36">
        <f t="shared" si="92"/>
        <v>0</v>
      </c>
      <c r="Z94" s="36">
        <f t="shared" si="92"/>
        <v>0</v>
      </c>
      <c r="AA94" s="36">
        <f t="shared" si="92"/>
        <v>0</v>
      </c>
      <c r="AB94" s="36">
        <f t="shared" si="92"/>
        <v>0</v>
      </c>
      <c r="AC94" s="36">
        <f t="shared" si="92"/>
        <v>0</v>
      </c>
      <c r="AD94" s="36">
        <f t="shared" si="92"/>
        <v>0</v>
      </c>
      <c r="AE94" s="36">
        <f t="shared" si="92"/>
        <v>0</v>
      </c>
      <c r="AF94" s="36">
        <f t="shared" si="92"/>
        <v>0</v>
      </c>
      <c r="AG94" s="36">
        <f t="shared" si="92"/>
        <v>0</v>
      </c>
      <c r="AH94" s="36">
        <f t="shared" si="92"/>
        <v>0</v>
      </c>
      <c r="AI94" s="36">
        <f t="shared" si="92"/>
        <v>0</v>
      </c>
      <c r="AJ94" s="36">
        <f t="shared" si="92"/>
        <v>0</v>
      </c>
      <c r="AK94" s="36">
        <f t="shared" si="92"/>
        <v>0</v>
      </c>
      <c r="AL94" s="36">
        <f t="shared" si="92"/>
        <v>0</v>
      </c>
      <c r="AM94" s="36">
        <f t="shared" si="92"/>
        <v>0</v>
      </c>
      <c r="AN94" s="36">
        <f t="shared" si="92"/>
        <v>0</v>
      </c>
      <c r="AO94" s="36">
        <f t="shared" si="92"/>
        <v>0</v>
      </c>
      <c r="AP94" s="36">
        <f t="shared" si="92"/>
        <v>0</v>
      </c>
      <c r="AQ94" s="36">
        <f t="shared" si="92"/>
        <v>0</v>
      </c>
      <c r="AR94" s="36">
        <f t="shared" si="92"/>
        <v>0</v>
      </c>
      <c r="AS94" s="36">
        <f t="shared" si="92"/>
        <v>0</v>
      </c>
      <c r="AT94" s="36">
        <f t="shared" si="92"/>
        <v>0</v>
      </c>
      <c r="AU94" s="36">
        <f t="shared" si="92"/>
        <v>0</v>
      </c>
      <c r="AV94" s="36">
        <f t="shared" si="92"/>
        <v>0</v>
      </c>
      <c r="AW94" s="36">
        <f t="shared" si="92"/>
        <v>0</v>
      </c>
      <c r="AX94" s="36">
        <f t="shared" si="92"/>
        <v>0</v>
      </c>
      <c r="AY94" s="36">
        <f t="shared" si="92"/>
        <v>0</v>
      </c>
      <c r="AZ94" s="36">
        <f aca="true" t="shared" si="93" ref="AZ94:CR94">IF(AND(AZ54&gt;=18.5,AZ54&lt;25),AZ54,0)</f>
        <v>0</v>
      </c>
      <c r="BA94" s="36">
        <f t="shared" si="93"/>
        <v>0</v>
      </c>
      <c r="BB94" s="36">
        <f t="shared" si="93"/>
        <v>0</v>
      </c>
      <c r="BC94" s="36">
        <f t="shared" si="93"/>
        <v>0</v>
      </c>
      <c r="BD94" s="36">
        <f t="shared" si="93"/>
        <v>0</v>
      </c>
      <c r="BE94" s="36">
        <f t="shared" si="93"/>
        <v>0</v>
      </c>
      <c r="BF94" s="36">
        <f t="shared" si="93"/>
        <v>0</v>
      </c>
      <c r="BG94" s="36">
        <f t="shared" si="93"/>
        <v>0</v>
      </c>
      <c r="BH94" s="36">
        <f t="shared" si="93"/>
        <v>0</v>
      </c>
      <c r="BI94" s="36">
        <f t="shared" si="93"/>
        <v>0</v>
      </c>
      <c r="BJ94" s="36">
        <f t="shared" si="93"/>
        <v>0</v>
      </c>
      <c r="BK94" s="36">
        <f t="shared" si="93"/>
        <v>0</v>
      </c>
      <c r="BL94" s="36">
        <f t="shared" si="93"/>
        <v>0</v>
      </c>
      <c r="BM94" s="36">
        <f t="shared" si="93"/>
        <v>0</v>
      </c>
      <c r="BN94" s="36">
        <f t="shared" si="93"/>
        <v>0</v>
      </c>
      <c r="BO94" s="36">
        <f t="shared" si="93"/>
        <v>0</v>
      </c>
      <c r="BP94" s="36">
        <f t="shared" si="93"/>
        <v>0</v>
      </c>
      <c r="BQ94" s="36">
        <f t="shared" si="93"/>
        <v>0</v>
      </c>
      <c r="BR94" s="36">
        <f t="shared" si="93"/>
        <v>0</v>
      </c>
      <c r="BS94" s="36">
        <f t="shared" si="93"/>
        <v>0</v>
      </c>
      <c r="BT94" s="36">
        <f t="shared" si="93"/>
        <v>0</v>
      </c>
      <c r="BU94" s="36">
        <f t="shared" si="93"/>
        <v>0</v>
      </c>
      <c r="BV94" s="36">
        <f t="shared" si="93"/>
        <v>0</v>
      </c>
      <c r="BW94" s="36">
        <f t="shared" si="93"/>
        <v>0</v>
      </c>
      <c r="BX94" s="36">
        <f t="shared" si="93"/>
        <v>0</v>
      </c>
      <c r="BY94" s="36">
        <f t="shared" si="93"/>
        <v>0</v>
      </c>
      <c r="BZ94" s="36">
        <f t="shared" si="93"/>
        <v>0</v>
      </c>
      <c r="CA94" s="36">
        <f t="shared" si="93"/>
        <v>0</v>
      </c>
      <c r="CB94" s="36">
        <f t="shared" si="93"/>
        <v>0</v>
      </c>
      <c r="CC94" s="36">
        <f t="shared" si="93"/>
        <v>0</v>
      </c>
      <c r="CD94" s="36">
        <f t="shared" si="93"/>
        <v>0</v>
      </c>
      <c r="CE94" s="36">
        <f t="shared" si="93"/>
        <v>0</v>
      </c>
      <c r="CF94" s="36">
        <f t="shared" si="93"/>
        <v>0</v>
      </c>
      <c r="CG94" s="36">
        <f t="shared" si="93"/>
        <v>0</v>
      </c>
      <c r="CH94" s="36">
        <f t="shared" si="93"/>
        <v>0</v>
      </c>
      <c r="CI94" s="36">
        <f t="shared" si="93"/>
        <v>0</v>
      </c>
      <c r="CJ94" s="36">
        <f t="shared" si="93"/>
        <v>0</v>
      </c>
      <c r="CK94" s="36">
        <f t="shared" si="93"/>
        <v>0</v>
      </c>
      <c r="CL94" s="36">
        <f t="shared" si="93"/>
        <v>0</v>
      </c>
      <c r="CM94" s="36">
        <f t="shared" si="93"/>
        <v>0</v>
      </c>
      <c r="CN94" s="36">
        <f t="shared" si="93"/>
        <v>0</v>
      </c>
      <c r="CO94" s="36">
        <f t="shared" si="93"/>
        <v>0</v>
      </c>
      <c r="CP94" s="36">
        <f t="shared" si="93"/>
        <v>0</v>
      </c>
      <c r="CQ94" s="36">
        <f t="shared" si="93"/>
        <v>0</v>
      </c>
      <c r="CR94" s="36">
        <f t="shared" si="93"/>
        <v>0</v>
      </c>
      <c r="CS94" s="1" t="s">
        <v>103</v>
      </c>
    </row>
    <row r="95" spans="2:97" ht="13.5" thickBot="1">
      <c r="B95" s="130"/>
      <c r="C95" s="125" t="s">
        <v>96</v>
      </c>
      <c r="D95" s="126"/>
      <c r="E95" s="36">
        <f>IF(AND(E54&gt;=25,E54&lt;30),E54,0)</f>
        <v>0</v>
      </c>
      <c r="G95" s="36">
        <f aca="true" t="shared" si="94" ref="G95:AY95">IF(AND(G54&gt;=25,G54&lt;30),G54,0)</f>
        <v>0</v>
      </c>
      <c r="H95" s="36">
        <f t="shared" si="94"/>
        <v>0</v>
      </c>
      <c r="I95" s="36">
        <f t="shared" si="94"/>
        <v>0</v>
      </c>
      <c r="J95" s="36">
        <f t="shared" si="94"/>
        <v>0</v>
      </c>
      <c r="K95" s="36">
        <f t="shared" si="94"/>
        <v>0</v>
      </c>
      <c r="L95" s="36">
        <f t="shared" si="94"/>
        <v>0</v>
      </c>
      <c r="M95" s="36">
        <f t="shared" si="94"/>
        <v>0</v>
      </c>
      <c r="N95" s="36">
        <f t="shared" si="94"/>
        <v>0</v>
      </c>
      <c r="O95" s="36">
        <f t="shared" si="94"/>
        <v>0</v>
      </c>
      <c r="P95" s="36">
        <f t="shared" si="94"/>
        <v>0</v>
      </c>
      <c r="Q95" s="36">
        <f t="shared" si="94"/>
        <v>0</v>
      </c>
      <c r="R95" s="36">
        <f t="shared" si="94"/>
        <v>0</v>
      </c>
      <c r="S95" s="36">
        <f t="shared" si="94"/>
        <v>0</v>
      </c>
      <c r="T95" s="36">
        <f t="shared" si="94"/>
        <v>0</v>
      </c>
      <c r="U95" s="36">
        <f t="shared" si="94"/>
        <v>0</v>
      </c>
      <c r="V95" s="36">
        <f t="shared" si="94"/>
        <v>0</v>
      </c>
      <c r="W95" s="36">
        <f t="shared" si="94"/>
        <v>0</v>
      </c>
      <c r="X95" s="36">
        <f t="shared" si="94"/>
        <v>0</v>
      </c>
      <c r="Y95" s="36">
        <f t="shared" si="94"/>
        <v>0</v>
      </c>
      <c r="Z95" s="36">
        <f t="shared" si="94"/>
        <v>0</v>
      </c>
      <c r="AA95" s="36">
        <f t="shared" si="94"/>
        <v>0</v>
      </c>
      <c r="AB95" s="36">
        <f t="shared" si="94"/>
        <v>0</v>
      </c>
      <c r="AC95" s="36">
        <f t="shared" si="94"/>
        <v>0</v>
      </c>
      <c r="AD95" s="36">
        <f t="shared" si="94"/>
        <v>0</v>
      </c>
      <c r="AE95" s="36">
        <f t="shared" si="94"/>
        <v>0</v>
      </c>
      <c r="AF95" s="36">
        <f t="shared" si="94"/>
        <v>0</v>
      </c>
      <c r="AG95" s="36">
        <f t="shared" si="94"/>
        <v>0</v>
      </c>
      <c r="AH95" s="36">
        <f t="shared" si="94"/>
        <v>0</v>
      </c>
      <c r="AI95" s="36">
        <f t="shared" si="94"/>
        <v>0</v>
      </c>
      <c r="AJ95" s="36">
        <f t="shared" si="94"/>
        <v>0</v>
      </c>
      <c r="AK95" s="36">
        <f t="shared" si="94"/>
        <v>0</v>
      </c>
      <c r="AL95" s="36">
        <f t="shared" si="94"/>
        <v>0</v>
      </c>
      <c r="AM95" s="36">
        <f t="shared" si="94"/>
        <v>0</v>
      </c>
      <c r="AN95" s="36">
        <f t="shared" si="94"/>
        <v>0</v>
      </c>
      <c r="AO95" s="36">
        <f t="shared" si="94"/>
        <v>0</v>
      </c>
      <c r="AP95" s="36">
        <f t="shared" si="94"/>
        <v>0</v>
      </c>
      <c r="AQ95" s="36">
        <f t="shared" si="94"/>
        <v>0</v>
      </c>
      <c r="AR95" s="36">
        <f t="shared" si="94"/>
        <v>0</v>
      </c>
      <c r="AS95" s="36">
        <f t="shared" si="94"/>
        <v>0</v>
      </c>
      <c r="AT95" s="36">
        <f t="shared" si="94"/>
        <v>0</v>
      </c>
      <c r="AU95" s="36">
        <f t="shared" si="94"/>
        <v>0</v>
      </c>
      <c r="AV95" s="36">
        <f t="shared" si="94"/>
        <v>0</v>
      </c>
      <c r="AW95" s="36">
        <f t="shared" si="94"/>
        <v>0</v>
      </c>
      <c r="AX95" s="36">
        <f t="shared" si="94"/>
        <v>0</v>
      </c>
      <c r="AY95" s="36">
        <f t="shared" si="94"/>
        <v>0</v>
      </c>
      <c r="AZ95" s="36">
        <f aca="true" t="shared" si="95" ref="AZ95:CR95">IF(AND(AZ54&gt;=25,AZ54&lt;30),AZ54,0)</f>
        <v>0</v>
      </c>
      <c r="BA95" s="36">
        <f t="shared" si="95"/>
        <v>0</v>
      </c>
      <c r="BB95" s="36">
        <f t="shared" si="95"/>
        <v>0</v>
      </c>
      <c r="BC95" s="36">
        <f t="shared" si="95"/>
        <v>0</v>
      </c>
      <c r="BD95" s="36">
        <f t="shared" si="95"/>
        <v>0</v>
      </c>
      <c r="BE95" s="36">
        <f t="shared" si="95"/>
        <v>0</v>
      </c>
      <c r="BF95" s="36">
        <f t="shared" si="95"/>
        <v>0</v>
      </c>
      <c r="BG95" s="36">
        <f t="shared" si="95"/>
        <v>0</v>
      </c>
      <c r="BH95" s="36">
        <f t="shared" si="95"/>
        <v>0</v>
      </c>
      <c r="BI95" s="36">
        <f t="shared" si="95"/>
        <v>0</v>
      </c>
      <c r="BJ95" s="36">
        <f t="shared" si="95"/>
        <v>0</v>
      </c>
      <c r="BK95" s="36">
        <f t="shared" si="95"/>
        <v>0</v>
      </c>
      <c r="BL95" s="36">
        <f t="shared" si="95"/>
        <v>0</v>
      </c>
      <c r="BM95" s="36">
        <f t="shared" si="95"/>
        <v>0</v>
      </c>
      <c r="BN95" s="36">
        <f t="shared" si="95"/>
        <v>0</v>
      </c>
      <c r="BO95" s="36">
        <f t="shared" si="95"/>
        <v>0</v>
      </c>
      <c r="BP95" s="36">
        <f t="shared" si="95"/>
        <v>0</v>
      </c>
      <c r="BQ95" s="36">
        <f t="shared" si="95"/>
        <v>0</v>
      </c>
      <c r="BR95" s="36">
        <f t="shared" si="95"/>
        <v>0</v>
      </c>
      <c r="BS95" s="36">
        <f t="shared" si="95"/>
        <v>0</v>
      </c>
      <c r="BT95" s="36">
        <f t="shared" si="95"/>
        <v>0</v>
      </c>
      <c r="BU95" s="36">
        <f t="shared" si="95"/>
        <v>0</v>
      </c>
      <c r="BV95" s="36">
        <f t="shared" si="95"/>
        <v>0</v>
      </c>
      <c r="BW95" s="36">
        <f t="shared" si="95"/>
        <v>0</v>
      </c>
      <c r="BX95" s="36">
        <f t="shared" si="95"/>
        <v>0</v>
      </c>
      <c r="BY95" s="36">
        <f t="shared" si="95"/>
        <v>0</v>
      </c>
      <c r="BZ95" s="36">
        <f t="shared" si="95"/>
        <v>0</v>
      </c>
      <c r="CA95" s="36">
        <f t="shared" si="95"/>
        <v>0</v>
      </c>
      <c r="CB95" s="36">
        <f t="shared" si="95"/>
        <v>0</v>
      </c>
      <c r="CC95" s="36">
        <f t="shared" si="95"/>
        <v>0</v>
      </c>
      <c r="CD95" s="36">
        <f t="shared" si="95"/>
        <v>0</v>
      </c>
      <c r="CE95" s="36">
        <f t="shared" si="95"/>
        <v>0</v>
      </c>
      <c r="CF95" s="36">
        <f t="shared" si="95"/>
        <v>0</v>
      </c>
      <c r="CG95" s="36">
        <f t="shared" si="95"/>
        <v>0</v>
      </c>
      <c r="CH95" s="36">
        <f t="shared" si="95"/>
        <v>0</v>
      </c>
      <c r="CI95" s="36">
        <f t="shared" si="95"/>
        <v>0</v>
      </c>
      <c r="CJ95" s="36">
        <f t="shared" si="95"/>
        <v>0</v>
      </c>
      <c r="CK95" s="36">
        <f t="shared" si="95"/>
        <v>0</v>
      </c>
      <c r="CL95" s="36">
        <f t="shared" si="95"/>
        <v>0</v>
      </c>
      <c r="CM95" s="36">
        <f t="shared" si="95"/>
        <v>0</v>
      </c>
      <c r="CN95" s="36">
        <f t="shared" si="95"/>
        <v>0</v>
      </c>
      <c r="CO95" s="36">
        <f t="shared" si="95"/>
        <v>0</v>
      </c>
      <c r="CP95" s="36">
        <f t="shared" si="95"/>
        <v>0</v>
      </c>
      <c r="CQ95" s="36">
        <f t="shared" si="95"/>
        <v>0</v>
      </c>
      <c r="CR95" s="36">
        <f t="shared" si="95"/>
        <v>0</v>
      </c>
      <c r="CS95" s="1" t="s">
        <v>103</v>
      </c>
    </row>
    <row r="96" spans="2:97" ht="13.5" thickBot="1">
      <c r="B96" s="130"/>
      <c r="C96" s="125" t="s">
        <v>97</v>
      </c>
      <c r="D96" s="126"/>
      <c r="E96" s="36">
        <f>IF(AND(E54&gt;=30,E54&lt;35),E54,0)</f>
        <v>0</v>
      </c>
      <c r="G96" s="36">
        <f aca="true" t="shared" si="96" ref="G96:AY96">IF(AND(G54&gt;=30,G54&lt;35),G54,0)</f>
        <v>0</v>
      </c>
      <c r="H96" s="36">
        <f t="shared" si="96"/>
        <v>0</v>
      </c>
      <c r="I96" s="36">
        <f t="shared" si="96"/>
        <v>0</v>
      </c>
      <c r="J96" s="36">
        <f t="shared" si="96"/>
        <v>0</v>
      </c>
      <c r="K96" s="36">
        <f t="shared" si="96"/>
        <v>0</v>
      </c>
      <c r="L96" s="36">
        <f t="shared" si="96"/>
        <v>0</v>
      </c>
      <c r="M96" s="36">
        <f t="shared" si="96"/>
        <v>0</v>
      </c>
      <c r="N96" s="36">
        <f t="shared" si="96"/>
        <v>0</v>
      </c>
      <c r="O96" s="36">
        <f t="shared" si="96"/>
        <v>0</v>
      </c>
      <c r="P96" s="36">
        <f t="shared" si="96"/>
        <v>0</v>
      </c>
      <c r="Q96" s="36">
        <f t="shared" si="96"/>
        <v>0</v>
      </c>
      <c r="R96" s="36">
        <f t="shared" si="96"/>
        <v>0</v>
      </c>
      <c r="S96" s="36">
        <f t="shared" si="96"/>
        <v>0</v>
      </c>
      <c r="T96" s="36">
        <f t="shared" si="96"/>
        <v>0</v>
      </c>
      <c r="U96" s="36">
        <f t="shared" si="96"/>
        <v>0</v>
      </c>
      <c r="V96" s="36">
        <f t="shared" si="96"/>
        <v>0</v>
      </c>
      <c r="W96" s="36">
        <f t="shared" si="96"/>
        <v>0</v>
      </c>
      <c r="X96" s="36">
        <f t="shared" si="96"/>
        <v>0</v>
      </c>
      <c r="Y96" s="36">
        <f t="shared" si="96"/>
        <v>0</v>
      </c>
      <c r="Z96" s="36">
        <f t="shared" si="96"/>
        <v>0</v>
      </c>
      <c r="AA96" s="36">
        <f t="shared" si="96"/>
        <v>0</v>
      </c>
      <c r="AB96" s="36">
        <f t="shared" si="96"/>
        <v>0</v>
      </c>
      <c r="AC96" s="36">
        <f t="shared" si="96"/>
        <v>0</v>
      </c>
      <c r="AD96" s="36">
        <f t="shared" si="96"/>
        <v>0</v>
      </c>
      <c r="AE96" s="36">
        <f t="shared" si="96"/>
        <v>0</v>
      </c>
      <c r="AF96" s="36">
        <f t="shared" si="96"/>
        <v>0</v>
      </c>
      <c r="AG96" s="36">
        <f t="shared" si="96"/>
        <v>0</v>
      </c>
      <c r="AH96" s="36">
        <f t="shared" si="96"/>
        <v>0</v>
      </c>
      <c r="AI96" s="36">
        <f t="shared" si="96"/>
        <v>0</v>
      </c>
      <c r="AJ96" s="36">
        <f t="shared" si="96"/>
        <v>0</v>
      </c>
      <c r="AK96" s="36">
        <f t="shared" si="96"/>
        <v>0</v>
      </c>
      <c r="AL96" s="36">
        <f t="shared" si="96"/>
        <v>0</v>
      </c>
      <c r="AM96" s="36">
        <f t="shared" si="96"/>
        <v>0</v>
      </c>
      <c r="AN96" s="36">
        <f t="shared" si="96"/>
        <v>0</v>
      </c>
      <c r="AO96" s="36">
        <f t="shared" si="96"/>
        <v>0</v>
      </c>
      <c r="AP96" s="36">
        <f t="shared" si="96"/>
        <v>0</v>
      </c>
      <c r="AQ96" s="36">
        <f t="shared" si="96"/>
        <v>0</v>
      </c>
      <c r="AR96" s="36">
        <f t="shared" si="96"/>
        <v>0</v>
      </c>
      <c r="AS96" s="36">
        <f t="shared" si="96"/>
        <v>0</v>
      </c>
      <c r="AT96" s="36">
        <f t="shared" si="96"/>
        <v>0</v>
      </c>
      <c r="AU96" s="36">
        <f t="shared" si="96"/>
        <v>0</v>
      </c>
      <c r="AV96" s="36">
        <f t="shared" si="96"/>
        <v>0</v>
      </c>
      <c r="AW96" s="36">
        <f t="shared" si="96"/>
        <v>0</v>
      </c>
      <c r="AX96" s="36">
        <f t="shared" si="96"/>
        <v>0</v>
      </c>
      <c r="AY96" s="36">
        <f t="shared" si="96"/>
        <v>0</v>
      </c>
      <c r="AZ96" s="36">
        <f aca="true" t="shared" si="97" ref="AZ96:CR96">IF(AND(AZ54&gt;=30,AZ54&lt;35),AZ54,0)</f>
        <v>0</v>
      </c>
      <c r="BA96" s="36">
        <f t="shared" si="97"/>
        <v>0</v>
      </c>
      <c r="BB96" s="36">
        <f t="shared" si="97"/>
        <v>0</v>
      </c>
      <c r="BC96" s="36">
        <f t="shared" si="97"/>
        <v>0</v>
      </c>
      <c r="BD96" s="36">
        <f t="shared" si="97"/>
        <v>0</v>
      </c>
      <c r="BE96" s="36">
        <f t="shared" si="97"/>
        <v>0</v>
      </c>
      <c r="BF96" s="36">
        <f t="shared" si="97"/>
        <v>0</v>
      </c>
      <c r="BG96" s="36">
        <f t="shared" si="97"/>
        <v>0</v>
      </c>
      <c r="BH96" s="36">
        <f t="shared" si="97"/>
        <v>0</v>
      </c>
      <c r="BI96" s="36">
        <f t="shared" si="97"/>
        <v>0</v>
      </c>
      <c r="BJ96" s="36">
        <f t="shared" si="97"/>
        <v>0</v>
      </c>
      <c r="BK96" s="36">
        <f t="shared" si="97"/>
        <v>0</v>
      </c>
      <c r="BL96" s="36">
        <f t="shared" si="97"/>
        <v>0</v>
      </c>
      <c r="BM96" s="36">
        <f t="shared" si="97"/>
        <v>0</v>
      </c>
      <c r="BN96" s="36">
        <f t="shared" si="97"/>
        <v>0</v>
      </c>
      <c r="BO96" s="36">
        <f t="shared" si="97"/>
        <v>0</v>
      </c>
      <c r="BP96" s="36">
        <f t="shared" si="97"/>
        <v>0</v>
      </c>
      <c r="BQ96" s="36">
        <f t="shared" si="97"/>
        <v>0</v>
      </c>
      <c r="BR96" s="36">
        <f t="shared" si="97"/>
        <v>0</v>
      </c>
      <c r="BS96" s="36">
        <f t="shared" si="97"/>
        <v>0</v>
      </c>
      <c r="BT96" s="36">
        <f t="shared" si="97"/>
        <v>0</v>
      </c>
      <c r="BU96" s="36">
        <f t="shared" si="97"/>
        <v>0</v>
      </c>
      <c r="BV96" s="36">
        <f t="shared" si="97"/>
        <v>0</v>
      </c>
      <c r="BW96" s="36">
        <f t="shared" si="97"/>
        <v>0</v>
      </c>
      <c r="BX96" s="36">
        <f t="shared" si="97"/>
        <v>0</v>
      </c>
      <c r="BY96" s="36">
        <f t="shared" si="97"/>
        <v>0</v>
      </c>
      <c r="BZ96" s="36">
        <f t="shared" si="97"/>
        <v>0</v>
      </c>
      <c r="CA96" s="36">
        <f t="shared" si="97"/>
        <v>0</v>
      </c>
      <c r="CB96" s="36">
        <f t="shared" si="97"/>
        <v>0</v>
      </c>
      <c r="CC96" s="36">
        <f t="shared" si="97"/>
        <v>0</v>
      </c>
      <c r="CD96" s="36">
        <f t="shared" si="97"/>
        <v>0</v>
      </c>
      <c r="CE96" s="36">
        <f t="shared" si="97"/>
        <v>0</v>
      </c>
      <c r="CF96" s="36">
        <f t="shared" si="97"/>
        <v>0</v>
      </c>
      <c r="CG96" s="36">
        <f t="shared" si="97"/>
        <v>0</v>
      </c>
      <c r="CH96" s="36">
        <f t="shared" si="97"/>
        <v>0</v>
      </c>
      <c r="CI96" s="36">
        <f t="shared" si="97"/>
        <v>0</v>
      </c>
      <c r="CJ96" s="36">
        <f t="shared" si="97"/>
        <v>0</v>
      </c>
      <c r="CK96" s="36">
        <f t="shared" si="97"/>
        <v>0</v>
      </c>
      <c r="CL96" s="36">
        <f t="shared" si="97"/>
        <v>0</v>
      </c>
      <c r="CM96" s="36">
        <f t="shared" si="97"/>
        <v>0</v>
      </c>
      <c r="CN96" s="36">
        <f t="shared" si="97"/>
        <v>0</v>
      </c>
      <c r="CO96" s="36">
        <f t="shared" si="97"/>
        <v>0</v>
      </c>
      <c r="CP96" s="36">
        <f t="shared" si="97"/>
        <v>0</v>
      </c>
      <c r="CQ96" s="36">
        <f t="shared" si="97"/>
        <v>0</v>
      </c>
      <c r="CR96" s="36">
        <f t="shared" si="97"/>
        <v>0</v>
      </c>
      <c r="CS96" s="1" t="s">
        <v>103</v>
      </c>
    </row>
    <row r="97" spans="2:97" ht="13.5" thickBot="1">
      <c r="B97" s="130"/>
      <c r="C97" s="125" t="s">
        <v>98</v>
      </c>
      <c r="D97" s="126"/>
      <c r="E97" s="36">
        <f>IF(AND(E54&gt;=35,E54&lt;40),E54,0)</f>
        <v>0</v>
      </c>
      <c r="G97" s="36">
        <f aca="true" t="shared" si="98" ref="G97:AY97">IF(AND(G54&gt;=35,G54&lt;40),G54,0)</f>
        <v>0</v>
      </c>
      <c r="H97" s="36">
        <f t="shared" si="98"/>
        <v>0</v>
      </c>
      <c r="I97" s="36">
        <f t="shared" si="98"/>
        <v>0</v>
      </c>
      <c r="J97" s="36">
        <f t="shared" si="98"/>
        <v>0</v>
      </c>
      <c r="K97" s="36">
        <f t="shared" si="98"/>
        <v>0</v>
      </c>
      <c r="L97" s="36">
        <f t="shared" si="98"/>
        <v>0</v>
      </c>
      <c r="M97" s="36">
        <f t="shared" si="98"/>
        <v>0</v>
      </c>
      <c r="N97" s="36">
        <f t="shared" si="98"/>
        <v>0</v>
      </c>
      <c r="O97" s="36">
        <f t="shared" si="98"/>
        <v>0</v>
      </c>
      <c r="P97" s="36">
        <f t="shared" si="98"/>
        <v>0</v>
      </c>
      <c r="Q97" s="36">
        <f t="shared" si="98"/>
        <v>0</v>
      </c>
      <c r="R97" s="36">
        <f t="shared" si="98"/>
        <v>0</v>
      </c>
      <c r="S97" s="36">
        <f t="shared" si="98"/>
        <v>0</v>
      </c>
      <c r="T97" s="36">
        <f t="shared" si="98"/>
        <v>0</v>
      </c>
      <c r="U97" s="36">
        <f t="shared" si="98"/>
        <v>0</v>
      </c>
      <c r="V97" s="36">
        <f t="shared" si="98"/>
        <v>0</v>
      </c>
      <c r="W97" s="36">
        <f t="shared" si="98"/>
        <v>0</v>
      </c>
      <c r="X97" s="36">
        <f t="shared" si="98"/>
        <v>0</v>
      </c>
      <c r="Y97" s="36">
        <f t="shared" si="98"/>
        <v>0</v>
      </c>
      <c r="Z97" s="36">
        <f t="shared" si="98"/>
        <v>0</v>
      </c>
      <c r="AA97" s="36">
        <f t="shared" si="98"/>
        <v>0</v>
      </c>
      <c r="AB97" s="36">
        <f t="shared" si="98"/>
        <v>0</v>
      </c>
      <c r="AC97" s="36">
        <f t="shared" si="98"/>
        <v>0</v>
      </c>
      <c r="AD97" s="36">
        <f t="shared" si="98"/>
        <v>0</v>
      </c>
      <c r="AE97" s="36">
        <f t="shared" si="98"/>
        <v>0</v>
      </c>
      <c r="AF97" s="36">
        <f t="shared" si="98"/>
        <v>0</v>
      </c>
      <c r="AG97" s="36">
        <f t="shared" si="98"/>
        <v>0</v>
      </c>
      <c r="AH97" s="36">
        <f t="shared" si="98"/>
        <v>0</v>
      </c>
      <c r="AI97" s="36">
        <f t="shared" si="98"/>
        <v>0</v>
      </c>
      <c r="AJ97" s="36">
        <f t="shared" si="98"/>
        <v>0</v>
      </c>
      <c r="AK97" s="36">
        <f t="shared" si="98"/>
        <v>0</v>
      </c>
      <c r="AL97" s="36">
        <f t="shared" si="98"/>
        <v>0</v>
      </c>
      <c r="AM97" s="36">
        <f t="shared" si="98"/>
        <v>0</v>
      </c>
      <c r="AN97" s="36">
        <f t="shared" si="98"/>
        <v>0</v>
      </c>
      <c r="AO97" s="36">
        <f t="shared" si="98"/>
        <v>0</v>
      </c>
      <c r="AP97" s="36">
        <f t="shared" si="98"/>
        <v>0</v>
      </c>
      <c r="AQ97" s="36">
        <f t="shared" si="98"/>
        <v>0</v>
      </c>
      <c r="AR97" s="36">
        <f t="shared" si="98"/>
        <v>0</v>
      </c>
      <c r="AS97" s="36">
        <f t="shared" si="98"/>
        <v>0</v>
      </c>
      <c r="AT97" s="36">
        <f t="shared" si="98"/>
        <v>0</v>
      </c>
      <c r="AU97" s="36">
        <f t="shared" si="98"/>
        <v>0</v>
      </c>
      <c r="AV97" s="36">
        <f t="shared" si="98"/>
        <v>0</v>
      </c>
      <c r="AW97" s="36">
        <f t="shared" si="98"/>
        <v>0</v>
      </c>
      <c r="AX97" s="36">
        <f t="shared" si="98"/>
        <v>0</v>
      </c>
      <c r="AY97" s="36">
        <f t="shared" si="98"/>
        <v>0</v>
      </c>
      <c r="AZ97" s="36">
        <f aca="true" t="shared" si="99" ref="AZ97:CR97">IF(AND(AZ54&gt;=35,AZ54&lt;40),AZ54,0)</f>
        <v>0</v>
      </c>
      <c r="BA97" s="36">
        <f t="shared" si="99"/>
        <v>0</v>
      </c>
      <c r="BB97" s="36">
        <f t="shared" si="99"/>
        <v>0</v>
      </c>
      <c r="BC97" s="36">
        <f t="shared" si="99"/>
        <v>0</v>
      </c>
      <c r="BD97" s="36">
        <f t="shared" si="99"/>
        <v>0</v>
      </c>
      <c r="BE97" s="36">
        <f t="shared" si="99"/>
        <v>0</v>
      </c>
      <c r="BF97" s="36">
        <f t="shared" si="99"/>
        <v>0</v>
      </c>
      <c r="BG97" s="36">
        <f t="shared" si="99"/>
        <v>0</v>
      </c>
      <c r="BH97" s="36">
        <f t="shared" si="99"/>
        <v>0</v>
      </c>
      <c r="BI97" s="36">
        <f t="shared" si="99"/>
        <v>0</v>
      </c>
      <c r="BJ97" s="36">
        <f t="shared" si="99"/>
        <v>0</v>
      </c>
      <c r="BK97" s="36">
        <f t="shared" si="99"/>
        <v>0</v>
      </c>
      <c r="BL97" s="36">
        <f t="shared" si="99"/>
        <v>0</v>
      </c>
      <c r="BM97" s="36">
        <f t="shared" si="99"/>
        <v>0</v>
      </c>
      <c r="BN97" s="36">
        <f t="shared" si="99"/>
        <v>0</v>
      </c>
      <c r="BO97" s="36">
        <f t="shared" si="99"/>
        <v>0</v>
      </c>
      <c r="BP97" s="36">
        <f t="shared" si="99"/>
        <v>0</v>
      </c>
      <c r="BQ97" s="36">
        <f t="shared" si="99"/>
        <v>0</v>
      </c>
      <c r="BR97" s="36">
        <f t="shared" si="99"/>
        <v>0</v>
      </c>
      <c r="BS97" s="36">
        <f t="shared" si="99"/>
        <v>0</v>
      </c>
      <c r="BT97" s="36">
        <f t="shared" si="99"/>
        <v>0</v>
      </c>
      <c r="BU97" s="36">
        <f t="shared" si="99"/>
        <v>0</v>
      </c>
      <c r="BV97" s="36">
        <f t="shared" si="99"/>
        <v>0</v>
      </c>
      <c r="BW97" s="36">
        <f t="shared" si="99"/>
        <v>0</v>
      </c>
      <c r="BX97" s="36">
        <f t="shared" si="99"/>
        <v>0</v>
      </c>
      <c r="BY97" s="36">
        <f t="shared" si="99"/>
        <v>0</v>
      </c>
      <c r="BZ97" s="36">
        <f t="shared" si="99"/>
        <v>0</v>
      </c>
      <c r="CA97" s="36">
        <f t="shared" si="99"/>
        <v>0</v>
      </c>
      <c r="CB97" s="36">
        <f t="shared" si="99"/>
        <v>0</v>
      </c>
      <c r="CC97" s="36">
        <f t="shared" si="99"/>
        <v>0</v>
      </c>
      <c r="CD97" s="36">
        <f t="shared" si="99"/>
        <v>0</v>
      </c>
      <c r="CE97" s="36">
        <f t="shared" si="99"/>
        <v>0</v>
      </c>
      <c r="CF97" s="36">
        <f t="shared" si="99"/>
        <v>0</v>
      </c>
      <c r="CG97" s="36">
        <f t="shared" si="99"/>
        <v>0</v>
      </c>
      <c r="CH97" s="36">
        <f t="shared" si="99"/>
        <v>0</v>
      </c>
      <c r="CI97" s="36">
        <f t="shared" si="99"/>
        <v>0</v>
      </c>
      <c r="CJ97" s="36">
        <f t="shared" si="99"/>
        <v>0</v>
      </c>
      <c r="CK97" s="36">
        <f t="shared" si="99"/>
        <v>0</v>
      </c>
      <c r="CL97" s="36">
        <f t="shared" si="99"/>
        <v>0</v>
      </c>
      <c r="CM97" s="36">
        <f t="shared" si="99"/>
        <v>0</v>
      </c>
      <c r="CN97" s="36">
        <f t="shared" si="99"/>
        <v>0</v>
      </c>
      <c r="CO97" s="36">
        <f t="shared" si="99"/>
        <v>0</v>
      </c>
      <c r="CP97" s="36">
        <f t="shared" si="99"/>
        <v>0</v>
      </c>
      <c r="CQ97" s="36">
        <f t="shared" si="99"/>
        <v>0</v>
      </c>
      <c r="CR97" s="36">
        <f t="shared" si="99"/>
        <v>0</v>
      </c>
      <c r="CS97" s="1" t="s">
        <v>103</v>
      </c>
    </row>
    <row r="98" spans="2:97" ht="13.5" thickBot="1">
      <c r="B98" s="131"/>
      <c r="C98" s="127" t="s">
        <v>115</v>
      </c>
      <c r="D98" s="128"/>
      <c r="E98" s="36">
        <f>IF(E54&gt;40,E54,0)</f>
        <v>0</v>
      </c>
      <c r="G98" s="36">
        <f aca="true" t="shared" si="100" ref="G98:AY98">IF(G54&gt;40,G54,0)</f>
        <v>0</v>
      </c>
      <c r="H98" s="36">
        <f t="shared" si="100"/>
        <v>0</v>
      </c>
      <c r="I98" s="36">
        <f t="shared" si="100"/>
        <v>0</v>
      </c>
      <c r="J98" s="36">
        <f t="shared" si="100"/>
        <v>0</v>
      </c>
      <c r="K98" s="36">
        <f t="shared" si="100"/>
        <v>0</v>
      </c>
      <c r="L98" s="36">
        <f t="shared" si="100"/>
        <v>0</v>
      </c>
      <c r="M98" s="36">
        <f t="shared" si="100"/>
        <v>0</v>
      </c>
      <c r="N98" s="36">
        <f t="shared" si="100"/>
        <v>0</v>
      </c>
      <c r="O98" s="36">
        <f t="shared" si="100"/>
        <v>0</v>
      </c>
      <c r="P98" s="36">
        <f t="shared" si="100"/>
        <v>0</v>
      </c>
      <c r="Q98" s="36">
        <f t="shared" si="100"/>
        <v>0</v>
      </c>
      <c r="R98" s="36">
        <f t="shared" si="100"/>
        <v>0</v>
      </c>
      <c r="S98" s="36">
        <f t="shared" si="100"/>
        <v>0</v>
      </c>
      <c r="T98" s="36">
        <f t="shared" si="100"/>
        <v>0</v>
      </c>
      <c r="U98" s="36">
        <f t="shared" si="100"/>
        <v>0</v>
      </c>
      <c r="V98" s="36">
        <f t="shared" si="100"/>
        <v>0</v>
      </c>
      <c r="W98" s="36">
        <f t="shared" si="100"/>
        <v>0</v>
      </c>
      <c r="X98" s="36">
        <f t="shared" si="100"/>
        <v>0</v>
      </c>
      <c r="Y98" s="36">
        <f t="shared" si="100"/>
        <v>0</v>
      </c>
      <c r="Z98" s="36">
        <f t="shared" si="100"/>
        <v>0</v>
      </c>
      <c r="AA98" s="36">
        <f t="shared" si="100"/>
        <v>0</v>
      </c>
      <c r="AB98" s="36">
        <f t="shared" si="100"/>
        <v>0</v>
      </c>
      <c r="AC98" s="36">
        <f t="shared" si="100"/>
        <v>0</v>
      </c>
      <c r="AD98" s="36">
        <f t="shared" si="100"/>
        <v>0</v>
      </c>
      <c r="AE98" s="36">
        <f t="shared" si="100"/>
        <v>0</v>
      </c>
      <c r="AF98" s="36">
        <f t="shared" si="100"/>
        <v>0</v>
      </c>
      <c r="AG98" s="36">
        <f t="shared" si="100"/>
        <v>0</v>
      </c>
      <c r="AH98" s="36">
        <f t="shared" si="100"/>
        <v>0</v>
      </c>
      <c r="AI98" s="36">
        <f t="shared" si="100"/>
        <v>0</v>
      </c>
      <c r="AJ98" s="36">
        <f t="shared" si="100"/>
        <v>0</v>
      </c>
      <c r="AK98" s="36">
        <f t="shared" si="100"/>
        <v>0</v>
      </c>
      <c r="AL98" s="36">
        <f t="shared" si="100"/>
        <v>0</v>
      </c>
      <c r="AM98" s="36">
        <f t="shared" si="100"/>
        <v>0</v>
      </c>
      <c r="AN98" s="36">
        <f t="shared" si="100"/>
        <v>0</v>
      </c>
      <c r="AO98" s="36">
        <f t="shared" si="100"/>
        <v>0</v>
      </c>
      <c r="AP98" s="36">
        <f t="shared" si="100"/>
        <v>0</v>
      </c>
      <c r="AQ98" s="36">
        <f t="shared" si="100"/>
        <v>0</v>
      </c>
      <c r="AR98" s="36">
        <f t="shared" si="100"/>
        <v>0</v>
      </c>
      <c r="AS98" s="36">
        <f t="shared" si="100"/>
        <v>0</v>
      </c>
      <c r="AT98" s="36">
        <f t="shared" si="100"/>
        <v>0</v>
      </c>
      <c r="AU98" s="36">
        <f t="shared" si="100"/>
        <v>0</v>
      </c>
      <c r="AV98" s="36">
        <f t="shared" si="100"/>
        <v>0</v>
      </c>
      <c r="AW98" s="36">
        <f t="shared" si="100"/>
        <v>0</v>
      </c>
      <c r="AX98" s="36">
        <f t="shared" si="100"/>
        <v>0</v>
      </c>
      <c r="AY98" s="36">
        <f t="shared" si="100"/>
        <v>0</v>
      </c>
      <c r="AZ98" s="36">
        <f aca="true" t="shared" si="101" ref="AZ98:CR98">IF(AZ54&gt;40,AZ54,0)</f>
        <v>0</v>
      </c>
      <c r="BA98" s="36">
        <f t="shared" si="101"/>
        <v>0</v>
      </c>
      <c r="BB98" s="36">
        <f t="shared" si="101"/>
        <v>0</v>
      </c>
      <c r="BC98" s="36">
        <f t="shared" si="101"/>
        <v>0</v>
      </c>
      <c r="BD98" s="36">
        <f t="shared" si="101"/>
        <v>0</v>
      </c>
      <c r="BE98" s="36">
        <f t="shared" si="101"/>
        <v>0</v>
      </c>
      <c r="BF98" s="36">
        <f t="shared" si="101"/>
        <v>0</v>
      </c>
      <c r="BG98" s="36">
        <f t="shared" si="101"/>
        <v>0</v>
      </c>
      <c r="BH98" s="36">
        <f t="shared" si="101"/>
        <v>0</v>
      </c>
      <c r="BI98" s="36">
        <f t="shared" si="101"/>
        <v>0</v>
      </c>
      <c r="BJ98" s="36">
        <f t="shared" si="101"/>
        <v>0</v>
      </c>
      <c r="BK98" s="36">
        <f t="shared" si="101"/>
        <v>0</v>
      </c>
      <c r="BL98" s="36">
        <f t="shared" si="101"/>
        <v>0</v>
      </c>
      <c r="BM98" s="36">
        <f t="shared" si="101"/>
        <v>0</v>
      </c>
      <c r="BN98" s="36">
        <f t="shared" si="101"/>
        <v>0</v>
      </c>
      <c r="BO98" s="36">
        <f t="shared" si="101"/>
        <v>0</v>
      </c>
      <c r="BP98" s="36">
        <f t="shared" si="101"/>
        <v>0</v>
      </c>
      <c r="BQ98" s="36">
        <f t="shared" si="101"/>
        <v>0</v>
      </c>
      <c r="BR98" s="36">
        <f t="shared" si="101"/>
        <v>0</v>
      </c>
      <c r="BS98" s="36">
        <f t="shared" si="101"/>
        <v>0</v>
      </c>
      <c r="BT98" s="36">
        <f t="shared" si="101"/>
        <v>0</v>
      </c>
      <c r="BU98" s="36">
        <f t="shared" si="101"/>
        <v>0</v>
      </c>
      <c r="BV98" s="36">
        <f t="shared" si="101"/>
        <v>0</v>
      </c>
      <c r="BW98" s="36">
        <f t="shared" si="101"/>
        <v>0</v>
      </c>
      <c r="BX98" s="36">
        <f t="shared" si="101"/>
        <v>0</v>
      </c>
      <c r="BY98" s="36">
        <f t="shared" si="101"/>
        <v>0</v>
      </c>
      <c r="BZ98" s="36">
        <f t="shared" si="101"/>
        <v>0</v>
      </c>
      <c r="CA98" s="36">
        <f t="shared" si="101"/>
        <v>0</v>
      </c>
      <c r="CB98" s="36">
        <f t="shared" si="101"/>
        <v>0</v>
      </c>
      <c r="CC98" s="36">
        <f t="shared" si="101"/>
        <v>0</v>
      </c>
      <c r="CD98" s="36">
        <f t="shared" si="101"/>
        <v>0</v>
      </c>
      <c r="CE98" s="36">
        <f t="shared" si="101"/>
        <v>0</v>
      </c>
      <c r="CF98" s="36">
        <f t="shared" si="101"/>
        <v>0</v>
      </c>
      <c r="CG98" s="36">
        <f t="shared" si="101"/>
        <v>0</v>
      </c>
      <c r="CH98" s="36">
        <f t="shared" si="101"/>
        <v>0</v>
      </c>
      <c r="CI98" s="36">
        <f t="shared" si="101"/>
        <v>0</v>
      </c>
      <c r="CJ98" s="36">
        <f t="shared" si="101"/>
        <v>0</v>
      </c>
      <c r="CK98" s="36">
        <f t="shared" si="101"/>
        <v>0</v>
      </c>
      <c r="CL98" s="36">
        <f t="shared" si="101"/>
        <v>0</v>
      </c>
      <c r="CM98" s="36">
        <f t="shared" si="101"/>
        <v>0</v>
      </c>
      <c r="CN98" s="36">
        <f t="shared" si="101"/>
        <v>0</v>
      </c>
      <c r="CO98" s="36">
        <f t="shared" si="101"/>
        <v>0</v>
      </c>
      <c r="CP98" s="36">
        <f t="shared" si="101"/>
        <v>0</v>
      </c>
      <c r="CQ98" s="36">
        <f t="shared" si="101"/>
        <v>0</v>
      </c>
      <c r="CR98" s="36">
        <f t="shared" si="101"/>
        <v>0</v>
      </c>
      <c r="CS98" s="1" t="s">
        <v>103</v>
      </c>
    </row>
    <row r="99" spans="7:97" ht="12.75">
      <c r="G99" s="1" t="s">
        <v>103</v>
      </c>
      <c r="H99" s="1" t="s">
        <v>103</v>
      </c>
      <c r="I99" s="1" t="s">
        <v>103</v>
      </c>
      <c r="J99" s="1" t="s">
        <v>103</v>
      </c>
      <c r="K99" s="1" t="s">
        <v>103</v>
      </c>
      <c r="L99" s="1" t="s">
        <v>103</v>
      </c>
      <c r="M99" s="1" t="s">
        <v>103</v>
      </c>
      <c r="N99" s="1" t="s">
        <v>103</v>
      </c>
      <c r="O99" s="1" t="s">
        <v>103</v>
      </c>
      <c r="P99" s="1" t="s">
        <v>103</v>
      </c>
      <c r="Q99" s="1" t="s">
        <v>103</v>
      </c>
      <c r="R99" s="1" t="s">
        <v>103</v>
      </c>
      <c r="S99" s="1" t="s">
        <v>103</v>
      </c>
      <c r="T99" s="1" t="s">
        <v>103</v>
      </c>
      <c r="U99" s="1" t="s">
        <v>103</v>
      </c>
      <c r="V99" s="1" t="s">
        <v>103</v>
      </c>
      <c r="W99" s="1" t="s">
        <v>103</v>
      </c>
      <c r="X99" s="1" t="s">
        <v>103</v>
      </c>
      <c r="Y99" s="1" t="s">
        <v>103</v>
      </c>
      <c r="Z99" s="1" t="s">
        <v>103</v>
      </c>
      <c r="AA99" s="1" t="s">
        <v>103</v>
      </c>
      <c r="AB99" s="1" t="s">
        <v>103</v>
      </c>
      <c r="AC99" s="1" t="s">
        <v>103</v>
      </c>
      <c r="AD99" s="1" t="s">
        <v>103</v>
      </c>
      <c r="AE99" s="1" t="s">
        <v>103</v>
      </c>
      <c r="AF99" s="1" t="s">
        <v>103</v>
      </c>
      <c r="AG99" s="1" t="s">
        <v>103</v>
      </c>
      <c r="AH99" s="1" t="s">
        <v>103</v>
      </c>
      <c r="AI99" s="1" t="s">
        <v>103</v>
      </c>
      <c r="AJ99" s="1" t="s">
        <v>103</v>
      </c>
      <c r="AK99" s="1" t="s">
        <v>103</v>
      </c>
      <c r="AL99" s="1" t="s">
        <v>103</v>
      </c>
      <c r="AM99" s="1" t="s">
        <v>103</v>
      </c>
      <c r="AN99" s="1" t="s">
        <v>103</v>
      </c>
      <c r="AO99" s="1" t="s">
        <v>103</v>
      </c>
      <c r="AP99" s="1" t="s">
        <v>103</v>
      </c>
      <c r="AQ99" s="1" t="s">
        <v>103</v>
      </c>
      <c r="AR99" s="1" t="s">
        <v>103</v>
      </c>
      <c r="AS99" s="1" t="s">
        <v>103</v>
      </c>
      <c r="AT99" s="1" t="s">
        <v>103</v>
      </c>
      <c r="AU99" s="1" t="s">
        <v>103</v>
      </c>
      <c r="AV99" s="1" t="s">
        <v>103</v>
      </c>
      <c r="AW99" s="1" t="s">
        <v>103</v>
      </c>
      <c r="AX99" s="1" t="s">
        <v>103</v>
      </c>
      <c r="AY99" s="1" t="s">
        <v>103</v>
      </c>
      <c r="AZ99" s="1" t="s">
        <v>103</v>
      </c>
      <c r="BA99" s="1" t="s">
        <v>103</v>
      </c>
      <c r="BB99" s="1" t="s">
        <v>103</v>
      </c>
      <c r="BC99" s="1" t="s">
        <v>103</v>
      </c>
      <c r="BD99" s="1" t="s">
        <v>103</v>
      </c>
      <c r="BE99" s="1" t="s">
        <v>103</v>
      </c>
      <c r="BF99" s="1" t="s">
        <v>103</v>
      </c>
      <c r="BG99" s="1" t="s">
        <v>103</v>
      </c>
      <c r="BH99" s="1" t="s">
        <v>103</v>
      </c>
      <c r="BI99" s="1" t="s">
        <v>103</v>
      </c>
      <c r="BJ99" s="1" t="s">
        <v>103</v>
      </c>
      <c r="BK99" s="1" t="s">
        <v>103</v>
      </c>
      <c r="BL99" s="1" t="s">
        <v>103</v>
      </c>
      <c r="BM99" s="1" t="s">
        <v>103</v>
      </c>
      <c r="BN99" s="1" t="s">
        <v>103</v>
      </c>
      <c r="BO99" s="1" t="s">
        <v>103</v>
      </c>
      <c r="BP99" s="1" t="s">
        <v>103</v>
      </c>
      <c r="BQ99" s="1" t="s">
        <v>103</v>
      </c>
      <c r="BR99" s="1" t="s">
        <v>103</v>
      </c>
      <c r="BS99" s="1" t="s">
        <v>103</v>
      </c>
      <c r="BT99" s="1" t="s">
        <v>103</v>
      </c>
      <c r="BU99" s="1" t="s">
        <v>103</v>
      </c>
      <c r="BV99" s="1" t="s">
        <v>103</v>
      </c>
      <c r="BW99" s="1" t="s">
        <v>103</v>
      </c>
      <c r="BX99" s="1" t="s">
        <v>103</v>
      </c>
      <c r="BY99" s="1" t="s">
        <v>103</v>
      </c>
      <c r="BZ99" s="1" t="s">
        <v>103</v>
      </c>
      <c r="CA99" s="1" t="s">
        <v>103</v>
      </c>
      <c r="CB99" s="1" t="s">
        <v>103</v>
      </c>
      <c r="CC99" s="1" t="s">
        <v>103</v>
      </c>
      <c r="CD99" s="1" t="s">
        <v>103</v>
      </c>
      <c r="CE99" s="1" t="s">
        <v>103</v>
      </c>
      <c r="CF99" s="1" t="s">
        <v>103</v>
      </c>
      <c r="CG99" s="1" t="s">
        <v>103</v>
      </c>
      <c r="CH99" s="1" t="s">
        <v>103</v>
      </c>
      <c r="CI99" s="1" t="s">
        <v>103</v>
      </c>
      <c r="CJ99" s="1" t="s">
        <v>103</v>
      </c>
      <c r="CK99" s="1" t="s">
        <v>103</v>
      </c>
      <c r="CL99" s="1" t="s">
        <v>103</v>
      </c>
      <c r="CM99" s="1" t="s">
        <v>103</v>
      </c>
      <c r="CN99" s="1" t="s">
        <v>103</v>
      </c>
      <c r="CO99" s="1" t="s">
        <v>103</v>
      </c>
      <c r="CP99" s="1" t="s">
        <v>103</v>
      </c>
      <c r="CQ99" s="1" t="s">
        <v>103</v>
      </c>
      <c r="CR99" s="1" t="s">
        <v>103</v>
      </c>
      <c r="CS99" s="1" t="s">
        <v>103</v>
      </c>
    </row>
  </sheetData>
  <sheetProtection password="CC59" sheet="1" objects="1" scenarios="1"/>
  <mergeCells count="44">
    <mergeCell ref="C52:D52"/>
    <mergeCell ref="C59:D59"/>
    <mergeCell ref="B59:B65"/>
    <mergeCell ref="B90:D90"/>
    <mergeCell ref="B89:D89"/>
    <mergeCell ref="C88:D88"/>
    <mergeCell ref="B83:B84"/>
    <mergeCell ref="B75:B81"/>
    <mergeCell ref="B67:B72"/>
    <mergeCell ref="B73:E73"/>
    <mergeCell ref="C97:D97"/>
    <mergeCell ref="C98:D98"/>
    <mergeCell ref="B92:B98"/>
    <mergeCell ref="C92:E92"/>
    <mergeCell ref="C93:D93"/>
    <mergeCell ref="C94:D94"/>
    <mergeCell ref="C95:D95"/>
    <mergeCell ref="C96:D96"/>
    <mergeCell ref="B14:B35"/>
    <mergeCell ref="C28:D28"/>
    <mergeCell ref="C18:D18"/>
    <mergeCell ref="C23:D23"/>
    <mergeCell ref="C24:D24"/>
    <mergeCell ref="C31:D31"/>
    <mergeCell ref="C25:D25"/>
    <mergeCell ref="C19:D19"/>
    <mergeCell ref="C20:D20"/>
    <mergeCell ref="C21:D21"/>
    <mergeCell ref="B41:D41"/>
    <mergeCell ref="C2:D2"/>
    <mergeCell ref="C16:D16"/>
    <mergeCell ref="D12:F12"/>
    <mergeCell ref="C17:D17"/>
    <mergeCell ref="C13:D13"/>
    <mergeCell ref="B11:B13"/>
    <mergeCell ref="C14:D14"/>
    <mergeCell ref="C15:D15"/>
    <mergeCell ref="C29:D29"/>
    <mergeCell ref="C22:D22"/>
    <mergeCell ref="C32:D32"/>
    <mergeCell ref="C33:C35"/>
    <mergeCell ref="C26:D26"/>
    <mergeCell ref="C27:D27"/>
    <mergeCell ref="C30:D30"/>
  </mergeCells>
  <conditionalFormatting sqref="AZ73:BF74 G73:M74 E61:E65 G61:CR65">
    <cfRule type="cellIs" priority="1" dxfId="1" operator="equal" stopIfTrue="1">
      <formula>"0"""</formula>
    </cfRule>
    <cfRule type="cellIs" priority="2" dxfId="2" operator="greaterThan" stopIfTrue="1">
      <formula>0</formula>
    </cfRule>
  </conditionalFormatting>
  <conditionalFormatting sqref="E76:E81 E84:E86 G76:CR81 G84:CR86">
    <cfRule type="cellIs" priority="3" dxfId="10" operator="equal" stopIfTrue="1">
      <formula>0</formula>
    </cfRule>
    <cfRule type="cellIs" priority="4" dxfId="2" operator="notEqual" stopIfTrue="1">
      <formula>0</formula>
    </cfRule>
  </conditionalFormatting>
  <conditionalFormatting sqref="E88:E90 G88:CR90">
    <cfRule type="cellIs" priority="5" dxfId="8" operator="greaterThan" stopIfTrue="1">
      <formula>0</formula>
    </cfRule>
  </conditionalFormatting>
  <conditionalFormatting sqref="E93:E98 G93:CR98">
    <cfRule type="cellIs" priority="6" dxfId="3" operator="lessThanOrEqual" stopIfTrue="1">
      <formula>0</formula>
    </cfRule>
    <cfRule type="cellIs" priority="7" dxfId="2" operator="greaterThan" stopIfTrue="1">
      <formula>0</formula>
    </cfRule>
  </conditionalFormatting>
  <conditionalFormatting sqref="E31 G31:CR31">
    <cfRule type="cellIs" priority="8" dxfId="13" operator="lessThan" stopIfTrue="1">
      <formula>0</formula>
    </cfRule>
    <cfRule type="cellIs" priority="9" dxfId="4" operator="notEqual" stopIfTrue="1">
      <formula>0</formula>
    </cfRule>
    <cfRule type="cellIs" priority="10" dxfId="3" operator="equal" stopIfTrue="1">
      <formula>0</formula>
    </cfRule>
  </conditionalFormatting>
  <conditionalFormatting sqref="E15 G15:CR15">
    <cfRule type="cellIs" priority="11" dxfId="2" operator="greaterThanOrEqual" stopIfTrue="1">
      <formula>7</formula>
    </cfRule>
  </conditionalFormatting>
  <conditionalFormatting sqref="E68:E72 G68:CR72">
    <cfRule type="cellIs" priority="12" dxfId="1" operator="equal" stopIfTrue="1">
      <formula>0</formula>
    </cfRule>
    <cfRule type="cellIs" priority="13" dxfId="0" operator="greaterThan" stopIfTrue="1">
      <formula>0</formula>
    </cfRule>
  </conditionalFormatting>
  <dataValidations count="6">
    <dataValidation type="list" allowBlank="1" showInputMessage="1" showErrorMessage="1" errorTitle="ERROR" error="Seleccione uno de los valores de la lista (&quot;M&quot; o bien &quot;F&quot;)" sqref="E3">
      <formula1>"M,F"</formula1>
    </dataValidation>
    <dataValidation operator="greaterThan" allowBlank="1" showInputMessage="1" showErrorMessage="1" promptTitle="Fecha" prompt="Ingrese Fecha en formato DD/MM/AAAA" sqref="E13 G13:CR13"/>
    <dataValidation allowBlank="1" showInputMessage="1" showErrorMessage="1" promptTitle="FECHA" prompt="Ingrese Fecha en formato DD/MM/AAAA" sqref="D3"/>
    <dataValidation type="list" allowBlank="1" showInputMessage="1" showErrorMessage="1" prompt="Marcar con &quot;X&quot; si corresponde" errorTitle="ERROR" error="Ingrese una &quot;X&quot; (Mayúscula) si corresponde" sqref="E33:E35 G33:CR35">
      <formula1>"X"</formula1>
    </dataValidation>
    <dataValidation type="list" allowBlank="1" showInputMessage="1" showErrorMessage="1" errorTitle="ERROR" error="Seleccione un valor de la lista" sqref="E59">
      <formula1>"SI,NO"</formula1>
    </dataValidation>
    <dataValidation type="list" allowBlank="1" showInputMessage="1" showErrorMessage="1" sqref="E40">
      <formula1>"SI,NO"</formula1>
    </dataValidation>
  </dataValidations>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B2:J32"/>
  <sheetViews>
    <sheetView showGridLines="0" zoomScalePageLayoutView="0" workbookViewId="0" topLeftCell="A1">
      <selection activeCell="A1" sqref="A1"/>
    </sheetView>
  </sheetViews>
  <sheetFormatPr defaultColWidth="11.421875" defaultRowHeight="12.75"/>
  <cols>
    <col min="1" max="1" width="7.7109375" style="1" customWidth="1"/>
    <col min="2" max="2" width="2.00390625" style="1" customWidth="1"/>
    <col min="3" max="3" width="4.28125" style="1" customWidth="1"/>
    <col min="4" max="4" width="53.28125" style="1" customWidth="1"/>
    <col min="5" max="5" width="12.7109375" style="1" customWidth="1"/>
    <col min="6" max="7" width="9.57421875" style="1" customWidth="1"/>
    <col min="8" max="8" width="17.421875" style="1" customWidth="1"/>
    <col min="9" max="9" width="2.00390625" style="1" customWidth="1"/>
    <col min="10" max="10" width="6.7109375" style="1" hidden="1" customWidth="1"/>
    <col min="11" max="11" width="19.421875" style="1" customWidth="1"/>
    <col min="12" max="12" width="9.8515625" style="1" customWidth="1"/>
    <col min="13" max="16384" width="11.421875" style="1" customWidth="1"/>
  </cols>
  <sheetData>
    <row r="2" spans="2:9" ht="12.75">
      <c r="B2" s="67"/>
      <c r="C2" s="151" t="s">
        <v>146</v>
      </c>
      <c r="D2" s="151"/>
      <c r="E2" s="151"/>
      <c r="F2" s="151"/>
      <c r="G2" s="151"/>
      <c r="H2" s="151"/>
      <c r="I2" s="67"/>
    </row>
    <row r="3" spans="2:9" ht="12.75">
      <c r="B3" s="67"/>
      <c r="C3" s="68"/>
      <c r="D3" s="69"/>
      <c r="E3" s="70"/>
      <c r="F3" s="68"/>
      <c r="G3" s="68"/>
      <c r="H3" s="71"/>
      <c r="I3" s="67"/>
    </row>
    <row r="4" spans="2:10" ht="12.75">
      <c r="B4" s="67"/>
      <c r="C4" s="68"/>
      <c r="D4" s="72" t="s">
        <v>116</v>
      </c>
      <c r="E4" s="73" t="s">
        <v>73</v>
      </c>
      <c r="F4" s="68">
        <f>IF(ISBLANK(E4),"Seleccione","")</f>
      </c>
      <c r="G4" s="68"/>
      <c r="H4" s="68"/>
      <c r="I4" s="67"/>
      <c r="J4" s="74">
        <f>IF(E4="M",1,IF(E4="F",0.742,"Consigne Sexo"))</f>
        <v>1</v>
      </c>
    </row>
    <row r="5" spans="2:10" ht="12.75">
      <c r="B5" s="67"/>
      <c r="C5" s="68"/>
      <c r="D5" s="72" t="s">
        <v>117</v>
      </c>
      <c r="E5" s="75">
        <v>63</v>
      </c>
      <c r="F5" s="68" t="s">
        <v>64</v>
      </c>
      <c r="G5" s="76">
        <f>IF(ISBLANK(E5),"¡Ingrese edad del Paciente!",IF(E5&gt;18,"","Use Calculador Pediátrico"))</f>
      </c>
      <c r="H5" s="71"/>
      <c r="I5" s="67"/>
      <c r="J5" s="77">
        <f>ROUND(E5,-1)</f>
        <v>60</v>
      </c>
    </row>
    <row r="6" spans="2:9" ht="12.75" customHeight="1">
      <c r="B6" s="67"/>
      <c r="C6" s="68"/>
      <c r="D6" s="72" t="s">
        <v>118</v>
      </c>
      <c r="E6" s="75">
        <v>1.3</v>
      </c>
      <c r="F6" s="68" t="s">
        <v>48</v>
      </c>
      <c r="G6" s="68"/>
      <c r="H6" s="74"/>
      <c r="I6" s="67"/>
    </row>
    <row r="7" spans="2:9" ht="12.75">
      <c r="B7" s="67"/>
      <c r="C7" s="68"/>
      <c r="D7" s="72" t="s">
        <v>119</v>
      </c>
      <c r="E7" s="75">
        <v>65</v>
      </c>
      <c r="F7" s="68" t="s">
        <v>120</v>
      </c>
      <c r="G7" s="68"/>
      <c r="H7" s="74"/>
      <c r="I7" s="67"/>
    </row>
    <row r="8" spans="2:10" ht="12.75">
      <c r="B8" s="67"/>
      <c r="C8" s="68"/>
      <c r="D8" s="72" t="s">
        <v>121</v>
      </c>
      <c r="E8" s="78">
        <v>1.65</v>
      </c>
      <c r="F8" s="68" t="s">
        <v>122</v>
      </c>
      <c r="G8" s="68"/>
      <c r="H8" s="68"/>
      <c r="I8" s="67"/>
      <c r="J8" s="71">
        <f>E8*100</f>
        <v>165</v>
      </c>
    </row>
    <row r="9" spans="2:10" ht="12.75">
      <c r="B9" s="67"/>
      <c r="C9" s="68"/>
      <c r="D9" s="72" t="s">
        <v>123</v>
      </c>
      <c r="E9" s="73" t="s">
        <v>89</v>
      </c>
      <c r="F9" s="68">
        <f>IF(ISBLANK(E9),"Seleccione","")</f>
      </c>
      <c r="G9" s="68"/>
      <c r="H9" s="68"/>
      <c r="I9" s="67"/>
      <c r="J9" s="74">
        <f>IF(E9="SI",1.21,1)</f>
        <v>1</v>
      </c>
    </row>
    <row r="10" spans="2:9" ht="14.25" customHeight="1">
      <c r="B10" s="67"/>
      <c r="C10" s="68"/>
      <c r="D10" s="79" t="s">
        <v>124</v>
      </c>
      <c r="E10" s="73" t="s">
        <v>89</v>
      </c>
      <c r="F10" s="68">
        <f>IF(ISBLANK(E10),"Seleccione","")</f>
      </c>
      <c r="G10" s="68"/>
      <c r="H10" s="71"/>
      <c r="I10" s="67"/>
    </row>
    <row r="11" spans="2:9" ht="12.75">
      <c r="B11" s="67"/>
      <c r="C11" s="68"/>
      <c r="D11" s="80" t="s">
        <v>125</v>
      </c>
      <c r="E11" s="73" t="s">
        <v>89</v>
      </c>
      <c r="F11" s="68">
        <f>IF(ISBLANK(E11),"Seleccione","")</f>
      </c>
      <c r="G11" s="68"/>
      <c r="H11" s="71"/>
      <c r="I11" s="67"/>
    </row>
    <row r="12" spans="2:9" ht="12.75">
      <c r="B12" s="67"/>
      <c r="C12" s="68"/>
      <c r="D12" s="80" t="s">
        <v>126</v>
      </c>
      <c r="E12" s="73" t="s">
        <v>89</v>
      </c>
      <c r="F12" s="68">
        <f>IF(ISBLANK(E12),"Seleccione","")</f>
      </c>
      <c r="G12" s="68"/>
      <c r="H12" s="71"/>
      <c r="I12" s="67"/>
    </row>
    <row r="13" spans="2:9" ht="12.75">
      <c r="B13" s="67"/>
      <c r="C13" s="68"/>
      <c r="D13" s="80" t="s">
        <v>127</v>
      </c>
      <c r="E13" s="73" t="s">
        <v>89</v>
      </c>
      <c r="F13" s="68"/>
      <c r="G13" s="68"/>
      <c r="H13" s="71"/>
      <c r="I13" s="67"/>
    </row>
    <row r="14" spans="2:9" ht="12.75">
      <c r="B14" s="67"/>
      <c r="C14" s="68"/>
      <c r="D14" s="68"/>
      <c r="E14" s="68"/>
      <c r="F14" s="68"/>
      <c r="G14" s="68"/>
      <c r="H14" s="68"/>
      <c r="I14" s="67"/>
    </row>
    <row r="15" spans="2:9" ht="12.75">
      <c r="B15" s="67"/>
      <c r="C15" s="151" t="s">
        <v>128</v>
      </c>
      <c r="D15" s="151"/>
      <c r="E15" s="151"/>
      <c r="F15" s="151"/>
      <c r="G15" s="151"/>
      <c r="H15" s="151"/>
      <c r="I15" s="67"/>
    </row>
    <row r="16" spans="2:9" ht="12.75">
      <c r="B16" s="67"/>
      <c r="C16" s="81"/>
      <c r="D16" s="81"/>
      <c r="E16" s="81"/>
      <c r="F16" s="81"/>
      <c r="G16" s="81"/>
      <c r="H16" s="81"/>
      <c r="I16" s="67"/>
    </row>
    <row r="17" spans="2:9" ht="12.75" hidden="1">
      <c r="B17" s="67"/>
      <c r="C17" s="68"/>
      <c r="D17" s="82" t="s">
        <v>129</v>
      </c>
      <c r="E17" s="83" t="b">
        <f>IF(OR(ISBLANK(E4),ISBLANK(E5),ISBLANK(E6),ISBLANK(E7),ISBLANK(E8),ISBLANK(E9),ISBLANK(E10),ISBLANK(E11),ISBLANK(E12),ISBLANK(E13)),FALSE,TRUE)</f>
        <v>1</v>
      </c>
      <c r="F17" s="68"/>
      <c r="G17" s="68"/>
      <c r="H17" s="68"/>
      <c r="I17" s="67"/>
    </row>
    <row r="18" spans="2:9" ht="12.75" hidden="1">
      <c r="B18" s="67"/>
      <c r="C18" s="68"/>
      <c r="D18" s="82" t="s">
        <v>130</v>
      </c>
      <c r="E18" s="83" t="b">
        <f>IF(G5="",TRUE,FALSE)</f>
        <v>1</v>
      </c>
      <c r="F18" s="68"/>
      <c r="G18" s="68"/>
      <c r="H18" s="68"/>
      <c r="I18" s="67"/>
    </row>
    <row r="19" spans="2:9" ht="12.75">
      <c r="B19" s="67"/>
      <c r="C19" s="68"/>
      <c r="D19" s="82" t="s">
        <v>131</v>
      </c>
      <c r="E19" s="84" t="str">
        <f>IF(OR(ISBLANK(E10),ISBLANK(E11),ISBLANK(E12),ISBLANK(E13)),"Faltan Datos",IF(OR(E10="SI",E11="SI",E12="SI",E13="SI"),"SI","NO"))</f>
        <v>NO</v>
      </c>
      <c r="F19" s="69" t="str">
        <f>IF(OR(ISBLANK(E10),ISBLANK(E11),ISBLANK(E12),ISBLANK(E13)),"",IF(OR(E10="SI",E11="SI",E12="SI",E13="SI")," Mida el Clearance directamente"," Cálculos razonablemente confiables."))</f>
        <v> Cálculos razonablemente confiables.</v>
      </c>
      <c r="G19" s="68"/>
      <c r="H19" s="68"/>
      <c r="I19" s="67"/>
    </row>
    <row r="20" spans="2:9" ht="14.25">
      <c r="B20" s="67"/>
      <c r="C20" s="68"/>
      <c r="D20" s="82" t="s">
        <v>132</v>
      </c>
      <c r="E20" s="85">
        <f>IF(OR(ISBLANK(E7),ISBLANK(E8)),"Faltan Datos",(EXP(0.425*LN(E7)+0.725*LN(J8)+LN(71.84)))/10000)</f>
        <v>1.7160516682260567</v>
      </c>
      <c r="F20" s="68" t="s">
        <v>133</v>
      </c>
      <c r="G20" s="68"/>
      <c r="H20" s="68"/>
      <c r="I20" s="67"/>
    </row>
    <row r="21" spans="2:9" ht="12.75">
      <c r="B21" s="67"/>
      <c r="C21" s="68"/>
      <c r="D21" s="82" t="s">
        <v>134</v>
      </c>
      <c r="E21" s="85">
        <f>IF(E5&lt;1,"N/C",IF(AND(E4="M",E5&gt;18),50+(2.3*((J8/2.54)-60)),IF(AND(E4="M",E5&gt;=1,E5&lt;=18,J8/2.54&gt;=60),(((J8/2.54)-60)*2.27)+39,IF(AND(E4="M",E5&gt;=1,E5&lt;=18,J8/2.54&lt;60),((J8)^2)*1.65/1000,IF(AND(E4="F",E5&gt;18),45.5+(2.3*((J8/2.54)-60)),IF(AND(E4="F",E5&gt;=1,E5&lt;=18,J8/2.54&gt;=60),(((J8/2.54)-60)*2.27)+42.2,IF(AND(E4="F",E5&gt;=1,E5&lt;=18,J8/2.54&lt;60),((J8)^2)*1.65/1000,"N/C")))))))</f>
        <v>61.40944881889762</v>
      </c>
      <c r="F21" s="68" t="s">
        <v>120</v>
      </c>
      <c r="G21" s="68"/>
      <c r="H21" s="68"/>
      <c r="I21" s="67"/>
    </row>
    <row r="22" spans="2:9" ht="12.75">
      <c r="B22" s="67"/>
      <c r="C22" s="68"/>
      <c r="D22" s="82" t="s">
        <v>135</v>
      </c>
      <c r="E22" s="85">
        <f>IF(E17=FALSE,"Faltan Datos",IF(E7&gt;=E21,E21,E7))</f>
        <v>61.40944881889762</v>
      </c>
      <c r="F22" s="68" t="s">
        <v>120</v>
      </c>
      <c r="G22" s="68"/>
      <c r="H22" s="68"/>
      <c r="I22" s="67"/>
    </row>
    <row r="23" spans="2:9" ht="12.75">
      <c r="B23" s="67"/>
      <c r="C23" s="68"/>
      <c r="D23" s="74"/>
      <c r="E23" s="86"/>
      <c r="F23" s="68"/>
      <c r="G23" s="68"/>
      <c r="H23" s="68"/>
      <c r="I23" s="67"/>
    </row>
    <row r="24" spans="2:9" ht="28.5" customHeight="1">
      <c r="B24" s="67"/>
      <c r="C24" s="149" t="s">
        <v>136</v>
      </c>
      <c r="D24" s="149"/>
      <c r="E24" s="149"/>
      <c r="F24" s="149"/>
      <c r="G24" s="150" t="s">
        <v>137</v>
      </c>
      <c r="H24" s="150"/>
      <c r="I24" s="67"/>
    </row>
    <row r="25" spans="2:9" ht="14.25">
      <c r="B25" s="67"/>
      <c r="C25" s="68"/>
      <c r="D25" s="82" t="s">
        <v>138</v>
      </c>
      <c r="E25" s="85">
        <f>IF(E4="M",(E22*(29.3-(0.203*E5)))*(1-(0.03*E6))/(14.4*E6),IF(E4="F",(E22*(25.3-(0.175*E5)))*(1-(0.03*E6))/(14.4*E6),"Ingrese Sexo"))</f>
        <v>52.05064553847834</v>
      </c>
      <c r="F25" s="68" t="s">
        <v>139</v>
      </c>
      <c r="G25" s="87">
        <f>E25*1.73/E20</f>
        <v>52.47372118734218</v>
      </c>
      <c r="H25" s="68" t="s">
        <v>140</v>
      </c>
      <c r="I25" s="67"/>
    </row>
    <row r="26" spans="2:9" ht="14.25">
      <c r="B26" s="67"/>
      <c r="C26" s="68"/>
      <c r="D26" s="82" t="s">
        <v>141</v>
      </c>
      <c r="E26" s="85">
        <f>IF(OR(E5&lt;20,E5&gt;100),"N/C",IF(E4="M",(140-E5)*E22/(72*E6),IF(E4="F",0.85*(140-E5)*E22/(72*E6),"ERROR")))</f>
        <v>50.51845682751193</v>
      </c>
      <c r="F26" s="68" t="s">
        <v>139</v>
      </c>
      <c r="G26" s="87">
        <f>IF(OR(E5&lt;20,E5&gt;100),"N/C",E26*1.73/E20)</f>
        <v>50.92907861098433</v>
      </c>
      <c r="H26" s="68" t="s">
        <v>140</v>
      </c>
      <c r="I26" s="67"/>
    </row>
    <row r="27" spans="2:9" ht="14.25">
      <c r="B27" s="67"/>
      <c r="C27" s="68"/>
      <c r="D27" s="88" t="s">
        <v>142</v>
      </c>
      <c r="E27" s="89">
        <f>IF(OR(E5&lt;20,E5&gt;100),"N/C",IF(AND(E6&gt;=1,E4="M"),(140-E5)*E22/(72*E6),IF(AND(E6&gt;=1,E4="F"),0.85*(140-E5)*E22/(72*E6),IF(AND(E6&gt;0,B6&lt;1,E4="M"),(140-E5)*E22/72,IF(AND(E6&gt;0,E6&lt;1,E4="F"),0.85*((140-E5)*E22/72),"ERROR")))))</f>
        <v>50.51845682751193</v>
      </c>
      <c r="F27" s="68" t="s">
        <v>139</v>
      </c>
      <c r="G27" s="87">
        <f>IF(OR(E5&lt;20,E5&gt;100),"N/C",E27*1.73/E20)</f>
        <v>50.92907861098433</v>
      </c>
      <c r="H27" s="68" t="s">
        <v>140</v>
      </c>
      <c r="I27" s="67"/>
    </row>
    <row r="28" spans="2:9" ht="14.25">
      <c r="B28" s="67"/>
      <c r="C28" s="68"/>
      <c r="D28" s="90" t="s">
        <v>143</v>
      </c>
      <c r="E28" s="91"/>
      <c r="F28" s="92"/>
      <c r="G28" s="93">
        <f>IF(OR(E5&lt;20,E5&gt;80),"N/C",IF(E4="M",(98-0.8*(J5-20))/E6,IF(E4="F",((98-0.8*(J5-20))/E6)*0.9,"ERROR")))</f>
        <v>50.76923076923077</v>
      </c>
      <c r="H28" s="68" t="s">
        <v>140</v>
      </c>
      <c r="I28" s="67"/>
    </row>
    <row r="29" spans="2:9" ht="14.25">
      <c r="B29" s="67"/>
      <c r="C29" s="68"/>
      <c r="D29" s="90" t="s">
        <v>144</v>
      </c>
      <c r="E29" s="91"/>
      <c r="F29" s="92"/>
      <c r="G29" s="93">
        <f>IF(E4="M",(94.3/E6)-1.8,IF(E4="F",(69.3/E6)+2.2,"ERROR"))</f>
        <v>70.73846153846154</v>
      </c>
      <c r="H29" s="68" t="s">
        <v>140</v>
      </c>
      <c r="I29" s="67"/>
    </row>
    <row r="30" spans="2:9" ht="14.25">
      <c r="B30" s="67"/>
      <c r="C30" s="68"/>
      <c r="D30" s="90" t="s">
        <v>145</v>
      </c>
      <c r="E30" s="91"/>
      <c r="F30" s="92"/>
      <c r="G30" s="93">
        <f>186*(E6^(-1.154))*(E5^(-0.203))*J4*J9</f>
        <v>59.259254568100445</v>
      </c>
      <c r="H30" s="68" t="s">
        <v>140</v>
      </c>
      <c r="I30" s="67"/>
    </row>
    <row r="31" spans="2:9" ht="12.75">
      <c r="B31" s="67"/>
      <c r="C31" s="68"/>
      <c r="D31" s="74"/>
      <c r="E31" s="86"/>
      <c r="F31" s="68"/>
      <c r="G31" s="68"/>
      <c r="H31" s="68"/>
      <c r="I31" s="67"/>
    </row>
    <row r="32" spans="2:9" ht="12.75">
      <c r="B32" s="67"/>
      <c r="C32" s="67"/>
      <c r="D32" s="67"/>
      <c r="E32" s="67"/>
      <c r="F32" s="67"/>
      <c r="G32" s="67"/>
      <c r="H32" s="67"/>
      <c r="I32" s="67"/>
    </row>
  </sheetData>
  <sheetProtection password="CC59" sheet="1" objects="1" scenarios="1"/>
  <mergeCells count="4">
    <mergeCell ref="C24:F24"/>
    <mergeCell ref="G24:H24"/>
    <mergeCell ref="C2:H2"/>
    <mergeCell ref="C15:H15"/>
  </mergeCells>
  <dataValidations count="3">
    <dataValidation type="decimal" operator="greaterThan" allowBlank="1" showInputMessage="1" showErrorMessage="1" errorTitle="VALIDACIÓN DE DATOS" error="Ingrese un número mayor de 0 (Cero)" sqref="E5:E8">
      <formula1>0</formula1>
    </dataValidation>
    <dataValidation type="list" operator="greaterThan" allowBlank="1" showInputMessage="1" showErrorMessage="1" errorTitle="VALIDACIÓN DE DATOS" error="Seleccione un valor de la lista desplegable" sqref="E4">
      <formula1>"M,F"</formula1>
    </dataValidation>
    <dataValidation type="list" operator="greaterThan" allowBlank="1" showInputMessage="1" showErrorMessage="1" errorTitle="VALIDACIÓN DE DATOS" error="Seleccione un valor de la lista desplegable" sqref="E9:E13">
      <formula1>"SI,NO"</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D.Martos y Asociados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Planilla Recolección de Datos Salud Renal</dc:title>
  <dc:subject>Salud Renal</dc:subject>
  <dc:creator>D.Martos</dc:creator>
  <cp:keywords/>
  <dc:description>Versión Beta 03 - Al 12/10/2006</dc:description>
  <cp:lastModifiedBy>Santos Depine</cp:lastModifiedBy>
  <dcterms:created xsi:type="dcterms:W3CDTF">2006-05-17T01:01:57Z</dcterms:created>
  <dcterms:modified xsi:type="dcterms:W3CDTF">2008-03-24T16:56:55Z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11274</vt:i4>
  </property>
</Properties>
</file>